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/>
  <xr:revisionPtr revIDLastSave="10" documentId="13_ncr:1_{E422805F-1307-46AB-90F5-03E7B630A666}" xr6:coauthVersionLast="47" xr6:coauthVersionMax="47" xr10:uidLastSave="{7D4DFBC4-47E0-486D-8783-5DAF5020040D}"/>
  <bookViews>
    <workbookView xWindow="2304" yWindow="696" windowWidth="19932" windowHeight="11664" xr2:uid="{00000000-000D-0000-FFFF-FFFF00000000}"/>
  </bookViews>
  <sheets>
    <sheet name="Cover sheet" sheetId="1" r:id="rId1"/>
    <sheet name="PDSCH 1024QAM" sheetId="2" r:id="rId2"/>
    <sheet name="SD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2" l="1"/>
  <c r="K12" i="2"/>
  <c r="J12" i="2"/>
  <c r="I12" i="2"/>
  <c r="H12" i="2"/>
  <c r="G12" i="2"/>
  <c r="O6" i="2"/>
  <c r="N6" i="2"/>
  <c r="O5" i="2"/>
  <c r="N5" i="2"/>
  <c r="O4" i="2"/>
  <c r="N4" i="2"/>
  <c r="N7" i="2"/>
  <c r="O7" i="2"/>
  <c r="O5" i="3"/>
  <c r="O6" i="3"/>
  <c r="P6" i="3" s="1"/>
  <c r="O7" i="3"/>
  <c r="P7" i="3" s="1"/>
  <c r="O8" i="3"/>
  <c r="O9" i="3"/>
  <c r="O10" i="3"/>
  <c r="O11" i="3"/>
  <c r="O12" i="3"/>
  <c r="P12" i="3" s="1"/>
  <c r="O13" i="3"/>
  <c r="O14" i="3"/>
  <c r="P14" i="3" s="1"/>
  <c r="O15" i="3"/>
  <c r="P15" i="3" s="1"/>
  <c r="O16" i="3"/>
  <c r="P8" i="3"/>
  <c r="P9" i="3"/>
  <c r="P10" i="3"/>
  <c r="P11" i="3"/>
  <c r="P13" i="3"/>
  <c r="P16" i="3"/>
  <c r="P5" i="3"/>
  <c r="N16" i="3" l="1"/>
  <c r="M16" i="3"/>
  <c r="N15" i="3"/>
  <c r="M15" i="3"/>
  <c r="N14" i="3"/>
  <c r="M14" i="3"/>
  <c r="N13" i="3"/>
  <c r="M13" i="3"/>
  <c r="N12" i="3"/>
  <c r="M12" i="3"/>
  <c r="N11" i="3"/>
  <c r="M11" i="3"/>
  <c r="N10" i="3" l="1"/>
  <c r="M10" i="3"/>
  <c r="N9" i="3"/>
  <c r="M9" i="3"/>
  <c r="N8" i="3"/>
  <c r="M8" i="3"/>
  <c r="N7" i="3"/>
  <c r="M7" i="3"/>
  <c r="N6" i="3"/>
  <c r="M6" i="3"/>
  <c r="N5" i="3"/>
  <c r="M5" i="3"/>
  <c r="N16" i="2"/>
  <c r="P16" i="2" s="1"/>
  <c r="N15" i="2"/>
  <c r="P15" i="2" s="1"/>
  <c r="N14" i="2"/>
  <c r="P14" i="2" s="1"/>
  <c r="N13" i="2"/>
  <c r="P13" i="2" s="1"/>
  <c r="P7" i="2" l="1"/>
  <c r="P6" i="2"/>
  <c r="P5" i="2"/>
  <c r="P4" i="2" l="1"/>
</calcChain>
</file>

<file path=xl/sharedStrings.xml><?xml version="1.0" encoding="utf-8"?>
<sst xmlns="http://schemas.openxmlformats.org/spreadsheetml/2006/main" count="128" uniqueCount="67">
  <si>
    <t>Tdoc number:</t>
  </si>
  <si>
    <t>Agenda item:</t>
  </si>
  <si>
    <t>Source:</t>
  </si>
  <si>
    <t>Title:</t>
  </si>
  <si>
    <t>Document for:</t>
  </si>
  <si>
    <t>Information</t>
  </si>
  <si>
    <t>Abstract:</t>
  </si>
  <si>
    <t>Ericsson</t>
  </si>
  <si>
    <t>Source</t>
  </si>
  <si>
    <t>Tdoc</t>
  </si>
  <si>
    <t>STD</t>
  </si>
  <si>
    <t>Span</t>
  </si>
  <si>
    <t>Average</t>
  </si>
  <si>
    <t>Simulation results for alignment</t>
  </si>
  <si>
    <t>Company 7</t>
  </si>
  <si>
    <t>Huawei, HiSilicon</t>
  </si>
  <si>
    <t>Apple</t>
  </si>
  <si>
    <t>Intel</t>
  </si>
  <si>
    <t>Revision history</t>
  </si>
  <si>
    <t>Summary of PDSCH simulation results for DL 1024QAM in FR1</t>
  </si>
  <si>
    <t>Channel model</t>
  </si>
  <si>
    <t>MCS 23, Rank 1</t>
  </si>
  <si>
    <t>MCS and rank</t>
  </si>
  <si>
    <t>TDLD30-5</t>
  </si>
  <si>
    <t>Antenna configuration</t>
  </si>
  <si>
    <t>2x2</t>
  </si>
  <si>
    <t>2x4</t>
  </si>
  <si>
    <t>Tx EVM (%)</t>
  </si>
  <si>
    <t>MediaTek</t>
  </si>
  <si>
    <t>R4-2201427: Noted in RAN4#101-bis-e</t>
  </si>
  <si>
    <t>Duplex</t>
  </si>
  <si>
    <t>FDD</t>
  </si>
  <si>
    <t>TDD</t>
  </si>
  <si>
    <t>Simulation results with impairments</t>
  </si>
  <si>
    <t>R4-2206001</t>
  </si>
  <si>
    <t>Margin</t>
  </si>
  <si>
    <t>Requirements</t>
  </si>
  <si>
    <t>Cf. 0.5dB for QPSK/16QAM and 0.8dB for 256QAM (single carrier)</t>
  </si>
  <si>
    <t>Qualcomm</t>
  </si>
  <si>
    <t>Rank</t>
  </si>
  <si>
    <t>MCS23</t>
  </si>
  <si>
    <t>MCS</t>
  </si>
  <si>
    <t>MCS24</t>
  </si>
  <si>
    <t>MCS25</t>
  </si>
  <si>
    <t>SNR to achieve 85% of maximum throughput with Tx EVM 2.5%</t>
  </si>
  <si>
    <t>1x2 static</t>
  </si>
  <si>
    <t>2x2 static</t>
  </si>
  <si>
    <t>R4-2205088</t>
  </si>
  <si>
    <t>R4-2203761</t>
  </si>
  <si>
    <t>R4-2206002</t>
  </si>
  <si>
    <t>2Rx</t>
  </si>
  <si>
    <t>Receive antenna</t>
  </si>
  <si>
    <t>4Rx</t>
  </si>
  <si>
    <t>1x4 static</t>
  </si>
  <si>
    <t>2x4 static</t>
  </si>
  <si>
    <t>With impairment margin</t>
  </si>
  <si>
    <t>Threshold</t>
  </si>
  <si>
    <t>R4-2205086: Noted in RAN4#102-e</t>
  </si>
  <si>
    <t>R4-2209065</t>
  </si>
  <si>
    <t>R4-2207794</t>
  </si>
  <si>
    <t>R4-2209175</t>
  </si>
  <si>
    <t>R4-2209801</t>
  </si>
  <si>
    <t>R4-2209871</t>
  </si>
  <si>
    <t>3GPP TSG-RAN WG4 meeting #104-e
Electronic Meeting, 15 August – 26 August, 2022</t>
  </si>
  <si>
    <t>R4-2209064: Noted in RAN4#103-e</t>
  </si>
  <si>
    <t>5.2.2.2</t>
  </si>
  <si>
    <t>R4-2212887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</si>
</sst>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9"/>
      <name val="Calibri"/>
      <family val="3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wrapText="1"/>
    </xf>
    <xf numFmtId="164" fontId="0" fillId="2" borderId="1" xfId="0" applyNumberFormat="1" applyFill="1" applyBorder="1"/>
    <xf numFmtId="0" fontId="1" fillId="0" borderId="0" xfId="0" applyFont="1"/>
    <xf numFmtId="0" fontId="1" fillId="0" borderId="0" xfId="0" applyFont="1" applyAlignment="1">
      <alignment wrapText="1"/>
    </xf>
    <xf numFmtId="164" fontId="0" fillId="2" borderId="2" xfId="0" applyNumberFormat="1" applyFill="1" applyBorder="1"/>
    <xf numFmtId="0" fontId="0" fillId="0" borderId="3" xfId="0" applyBorder="1" applyAlignment="1">
      <alignment wrapText="1"/>
    </xf>
    <xf numFmtId="0" fontId="0" fillId="2" borderId="2" xfId="0" applyFill="1" applyBorder="1"/>
    <xf numFmtId="0" fontId="0" fillId="0" borderId="0" xfId="0" applyFill="1"/>
    <xf numFmtId="0" fontId="0" fillId="0" borderId="1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1" xfId="0" applyNumberFormat="1" applyFill="1" applyBorder="1"/>
    <xf numFmtId="0" fontId="0" fillId="0" borderId="1" xfId="0" applyNumberFormat="1" applyBorder="1"/>
    <xf numFmtId="0" fontId="0" fillId="3" borderId="1" xfId="0" applyFill="1" applyBorder="1" applyAlignment="1">
      <alignment wrapText="1"/>
    </xf>
    <xf numFmtId="164" fontId="0" fillId="3" borderId="1" xfId="0" applyNumberFormat="1" applyFill="1" applyBorder="1"/>
    <xf numFmtId="164" fontId="0" fillId="4" borderId="1" xfId="0" applyNumberForma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" xfId="0" applyFill="1" applyBorder="1"/>
    <xf numFmtId="0" fontId="0" fillId="3" borderId="1" xfId="0" applyFill="1" applyBorder="1"/>
    <xf numFmtId="0" fontId="0" fillId="2" borderId="1" xfId="0" applyFill="1" applyBorder="1" applyAlignment="1">
      <alignment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4"/>
  <sheetViews>
    <sheetView tabSelected="1" zoomScaleNormal="100" workbookViewId="0">
      <selection activeCell="B6" sqref="B6"/>
    </sheetView>
  </sheetViews>
  <sheetFormatPr defaultColWidth="8.6640625" defaultRowHeight="14.4"/>
  <cols>
    <col min="1" max="1" width="42.6640625" customWidth="1"/>
    <col min="2" max="2" width="114" customWidth="1"/>
  </cols>
  <sheetData>
    <row r="1" spans="1:2" ht="31.5" customHeight="1">
      <c r="A1" s="6" t="s">
        <v>63</v>
      </c>
    </row>
    <row r="3" spans="1:2">
      <c r="A3" t="s">
        <v>0</v>
      </c>
      <c r="B3" s="10" t="s">
        <v>66</v>
      </c>
    </row>
    <row r="4" spans="1:2">
      <c r="A4" t="s">
        <v>1</v>
      </c>
      <c r="B4" s="10" t="s">
        <v>65</v>
      </c>
    </row>
    <row r="5" spans="1:2">
      <c r="A5" t="s">
        <v>2</v>
      </c>
      <c r="B5" t="s">
        <v>7</v>
      </c>
    </row>
    <row r="6" spans="1:2">
      <c r="A6" t="s">
        <v>3</v>
      </c>
      <c r="B6" t="s">
        <v>19</v>
      </c>
    </row>
    <row r="7" spans="1:2">
      <c r="A7" t="s">
        <v>4</v>
      </c>
      <c r="B7" t="s">
        <v>5</v>
      </c>
    </row>
    <row r="9" spans="1:2">
      <c r="A9" t="s">
        <v>6</v>
      </c>
    </row>
    <row r="11" spans="1:2">
      <c r="A11" t="s">
        <v>18</v>
      </c>
      <c r="B11" s="10" t="s">
        <v>29</v>
      </c>
    </row>
    <row r="12" spans="1:2">
      <c r="B12" s="10" t="s">
        <v>57</v>
      </c>
    </row>
    <row r="13" spans="1:2">
      <c r="B13" s="10" t="s">
        <v>64</v>
      </c>
    </row>
    <row r="14" spans="1:2">
      <c r="B14" s="10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7"/>
  <sheetViews>
    <sheetView zoomScaleNormal="100" workbookViewId="0">
      <selection activeCell="A2" sqref="A2"/>
    </sheetView>
  </sheetViews>
  <sheetFormatPr defaultColWidth="8.6640625" defaultRowHeight="14.4"/>
  <cols>
    <col min="1" max="3" width="15" customWidth="1"/>
    <col min="4" max="6" width="15.33203125" customWidth="1"/>
    <col min="7" max="19" width="12.6640625" customWidth="1"/>
  </cols>
  <sheetData>
    <row r="1" spans="1:16">
      <c r="A1" s="5" t="s">
        <v>13</v>
      </c>
      <c r="D1" s="5"/>
      <c r="E1" s="5"/>
      <c r="F1" s="5"/>
    </row>
    <row r="2" spans="1:16" ht="28.8">
      <c r="A2" s="1"/>
      <c r="B2" s="1"/>
      <c r="C2" s="1"/>
      <c r="D2" s="1"/>
      <c r="E2" s="1"/>
      <c r="F2" s="1" t="s">
        <v>8</v>
      </c>
      <c r="G2" s="11" t="s">
        <v>7</v>
      </c>
      <c r="H2" s="11" t="s">
        <v>16</v>
      </c>
      <c r="I2" s="11" t="s">
        <v>28</v>
      </c>
      <c r="J2" s="11" t="s">
        <v>15</v>
      </c>
      <c r="K2" s="11" t="s">
        <v>38</v>
      </c>
      <c r="L2" s="11" t="s">
        <v>17</v>
      </c>
      <c r="M2" s="3" t="s">
        <v>14</v>
      </c>
      <c r="N2" s="2" t="s">
        <v>11</v>
      </c>
      <c r="O2" s="2" t="s">
        <v>10</v>
      </c>
      <c r="P2" s="2" t="s">
        <v>12</v>
      </c>
    </row>
    <row r="3" spans="1:16" ht="28.8">
      <c r="A3" s="8" t="s">
        <v>30</v>
      </c>
      <c r="B3" s="8" t="s">
        <v>24</v>
      </c>
      <c r="C3" s="8" t="s">
        <v>27</v>
      </c>
      <c r="D3" s="1" t="s">
        <v>22</v>
      </c>
      <c r="E3" s="1" t="s">
        <v>20</v>
      </c>
      <c r="F3" s="1" t="s">
        <v>9</v>
      </c>
      <c r="G3" s="12" t="s">
        <v>58</v>
      </c>
      <c r="H3" s="11" t="s">
        <v>59</v>
      </c>
      <c r="I3" s="11" t="s">
        <v>61</v>
      </c>
      <c r="J3" s="11" t="s">
        <v>62</v>
      </c>
      <c r="K3" s="11" t="s">
        <v>60</v>
      </c>
      <c r="L3" s="11" t="s">
        <v>34</v>
      </c>
      <c r="M3" s="3"/>
      <c r="N3" s="9"/>
      <c r="O3" s="2"/>
      <c r="P3" s="2"/>
    </row>
    <row r="4" spans="1:16">
      <c r="A4" s="1" t="s">
        <v>31</v>
      </c>
      <c r="B4" s="1" t="s">
        <v>25</v>
      </c>
      <c r="C4" s="1">
        <v>2.5</v>
      </c>
      <c r="D4" s="1" t="s">
        <v>21</v>
      </c>
      <c r="E4" s="1" t="s">
        <v>23</v>
      </c>
      <c r="F4" s="1"/>
      <c r="G4" s="13">
        <v>25.9</v>
      </c>
      <c r="H4" s="13">
        <v>26.7</v>
      </c>
      <c r="I4" s="13">
        <v>26.6</v>
      </c>
      <c r="J4" s="13">
        <v>25.56</v>
      </c>
      <c r="K4" s="13">
        <v>26.1</v>
      </c>
      <c r="L4" s="13">
        <v>26.6</v>
      </c>
      <c r="M4" s="14"/>
      <c r="N4" s="7">
        <f>MAX(G4:M4)-MIN(G4:M4)</f>
        <v>1.1400000000000006</v>
      </c>
      <c r="O4" s="4">
        <f>_xlfn.STDEV.S(G4:M4)</f>
        <v>0.46224091842530274</v>
      </c>
      <c r="P4" s="4">
        <f>AVERAGE(G4:M4)</f>
        <v>26.243333333333329</v>
      </c>
    </row>
    <row r="5" spans="1:16">
      <c r="A5" s="1"/>
      <c r="B5" s="1" t="s">
        <v>26</v>
      </c>
      <c r="C5" s="1">
        <v>2.5</v>
      </c>
      <c r="D5" s="1" t="s">
        <v>21</v>
      </c>
      <c r="E5" s="1" t="s">
        <v>23</v>
      </c>
      <c r="F5" s="1"/>
      <c r="G5" s="13">
        <v>22.7</v>
      </c>
      <c r="H5" s="13">
        <v>23.3</v>
      </c>
      <c r="I5" s="13">
        <v>23.6</v>
      </c>
      <c r="J5" s="13">
        <v>22.05</v>
      </c>
      <c r="K5" s="13">
        <v>23.2</v>
      </c>
      <c r="L5" s="13">
        <v>23.3</v>
      </c>
      <c r="M5" s="14"/>
      <c r="N5" s="7">
        <f>MAX(G5:M5)-MIN(G5:M5)</f>
        <v>1.5500000000000007</v>
      </c>
      <c r="O5" s="4">
        <f>_xlfn.STDEV.S(G5:M5)</f>
        <v>0.56013391256020217</v>
      </c>
      <c r="P5" s="4">
        <f>AVERAGE(G5:M5)</f>
        <v>23.025000000000002</v>
      </c>
    </row>
    <row r="6" spans="1:16">
      <c r="A6" s="1" t="s">
        <v>32</v>
      </c>
      <c r="B6" s="1" t="s">
        <v>25</v>
      </c>
      <c r="C6" s="1">
        <v>2.5</v>
      </c>
      <c r="D6" s="1" t="s">
        <v>21</v>
      </c>
      <c r="E6" s="1" t="s">
        <v>23</v>
      </c>
      <c r="F6" s="1"/>
      <c r="G6" s="1">
        <v>26.1</v>
      </c>
      <c r="H6" s="1">
        <v>26.5</v>
      </c>
      <c r="I6" s="1">
        <v>26.9</v>
      </c>
      <c r="J6" s="1">
        <v>25.46</v>
      </c>
      <c r="K6" s="1">
        <v>26</v>
      </c>
      <c r="L6" s="1">
        <v>26.8</v>
      </c>
      <c r="M6" s="1"/>
      <c r="N6" s="7">
        <f>MAX(G6:M6)-MIN(G6:M6)</f>
        <v>1.4399999999999977</v>
      </c>
      <c r="O6" s="4">
        <f>_xlfn.STDEV.S(G6:M6)</f>
        <v>0.54503822495919141</v>
      </c>
      <c r="P6" s="4">
        <f>AVERAGE(G6:M6)</f>
        <v>26.293333333333337</v>
      </c>
    </row>
    <row r="7" spans="1:16">
      <c r="A7" s="1"/>
      <c r="B7" s="1" t="s">
        <v>26</v>
      </c>
      <c r="C7" s="1">
        <v>2.5</v>
      </c>
      <c r="D7" s="1" t="s">
        <v>21</v>
      </c>
      <c r="E7" s="1" t="s">
        <v>23</v>
      </c>
      <c r="F7" s="1"/>
      <c r="G7" s="1">
        <v>22.9</v>
      </c>
      <c r="H7" s="1">
        <v>23</v>
      </c>
      <c r="I7" s="1">
        <v>23.6</v>
      </c>
      <c r="J7" s="1">
        <v>21.98</v>
      </c>
      <c r="K7" s="1">
        <v>23.1</v>
      </c>
      <c r="L7" s="1">
        <v>23.4</v>
      </c>
      <c r="M7" s="1"/>
      <c r="N7" s="7">
        <f>MAX(G7:M7)-MIN(G7:M7)</f>
        <v>1.620000000000001</v>
      </c>
      <c r="O7" s="4">
        <f>_xlfn.STDEV.S(G7:M7)</f>
        <v>0.5621980671139547</v>
      </c>
      <c r="P7" s="4">
        <f>AVERAGE(G7:M7)</f>
        <v>22.99666666666667</v>
      </c>
    </row>
    <row r="10" spans="1:16">
      <c r="A10" s="5" t="s">
        <v>33</v>
      </c>
      <c r="D10" s="5"/>
      <c r="E10" s="5"/>
      <c r="F10" s="5"/>
    </row>
    <row r="11" spans="1:16" ht="28.8">
      <c r="A11" s="1"/>
      <c r="B11" s="1"/>
      <c r="C11" s="1"/>
      <c r="D11" s="1"/>
      <c r="E11" s="1"/>
      <c r="F11" s="1" t="s">
        <v>8</v>
      </c>
      <c r="G11" s="11" t="s">
        <v>7</v>
      </c>
      <c r="H11" s="11" t="s">
        <v>16</v>
      </c>
      <c r="I11" s="11" t="s">
        <v>28</v>
      </c>
      <c r="J11" s="11" t="s">
        <v>15</v>
      </c>
      <c r="K11" s="11" t="s">
        <v>38</v>
      </c>
      <c r="L11" s="3" t="s">
        <v>17</v>
      </c>
      <c r="M11" s="3" t="s">
        <v>14</v>
      </c>
      <c r="N11" s="2" t="s">
        <v>12</v>
      </c>
      <c r="O11" s="2" t="s">
        <v>35</v>
      </c>
      <c r="P11" s="2" t="s">
        <v>36</v>
      </c>
    </row>
    <row r="12" spans="1:16" ht="28.8">
      <c r="A12" s="8" t="s">
        <v>30</v>
      </c>
      <c r="B12" s="8" t="s">
        <v>24</v>
      </c>
      <c r="C12" s="8" t="s">
        <v>27</v>
      </c>
      <c r="D12" s="1" t="s">
        <v>22</v>
      </c>
      <c r="E12" s="1" t="s">
        <v>20</v>
      </c>
      <c r="F12" s="1" t="s">
        <v>9</v>
      </c>
      <c r="G12" s="12" t="str">
        <f t="shared" ref="G12:L12" si="0">G3</f>
        <v>R4-2209065</v>
      </c>
      <c r="H12" s="12" t="str">
        <f t="shared" si="0"/>
        <v>R4-2207794</v>
      </c>
      <c r="I12" s="12" t="str">
        <f t="shared" si="0"/>
        <v>R4-2209801</v>
      </c>
      <c r="J12" s="12" t="str">
        <f t="shared" si="0"/>
        <v>R4-2209871</v>
      </c>
      <c r="K12" s="12" t="str">
        <f t="shared" si="0"/>
        <v>R4-2209175</v>
      </c>
      <c r="L12" s="12" t="str">
        <f t="shared" si="0"/>
        <v>R4-2206001</v>
      </c>
      <c r="M12" s="3"/>
      <c r="N12" s="9"/>
      <c r="O12" s="15"/>
      <c r="P12" s="2"/>
    </row>
    <row r="13" spans="1:16">
      <c r="A13" s="1" t="s">
        <v>31</v>
      </c>
      <c r="B13" s="1" t="s">
        <v>25</v>
      </c>
      <c r="C13" s="1">
        <v>2.5</v>
      </c>
      <c r="D13" s="1" t="s">
        <v>21</v>
      </c>
      <c r="E13" s="1" t="s">
        <v>23</v>
      </c>
      <c r="F13" s="1"/>
      <c r="G13" s="13">
        <v>27.9</v>
      </c>
      <c r="H13" s="13">
        <v>29.1</v>
      </c>
      <c r="I13" s="13">
        <v>28.8</v>
      </c>
      <c r="J13" s="13"/>
      <c r="K13" s="13">
        <v>28.1</v>
      </c>
      <c r="L13" s="13">
        <v>29.3</v>
      </c>
      <c r="M13" s="14"/>
      <c r="N13" s="7">
        <f>AVERAGE(G13:M13)</f>
        <v>28.640000000000004</v>
      </c>
      <c r="O13" s="16">
        <v>1</v>
      </c>
      <c r="P13" s="17">
        <f>N13+O13</f>
        <v>29.640000000000004</v>
      </c>
    </row>
    <row r="14" spans="1:16">
      <c r="A14" s="1"/>
      <c r="B14" s="1" t="s">
        <v>26</v>
      </c>
      <c r="C14" s="1">
        <v>2.5</v>
      </c>
      <c r="D14" s="1" t="s">
        <v>21</v>
      </c>
      <c r="E14" s="1" t="s">
        <v>23</v>
      </c>
      <c r="F14" s="1"/>
      <c r="G14" s="13">
        <v>24.7</v>
      </c>
      <c r="H14" s="13">
        <v>25.6</v>
      </c>
      <c r="I14" s="13">
        <v>25.8</v>
      </c>
      <c r="J14" s="13"/>
      <c r="K14" s="13">
        <v>25.2</v>
      </c>
      <c r="L14" s="13">
        <v>26</v>
      </c>
      <c r="M14" s="14"/>
      <c r="N14" s="7">
        <f>AVERAGE(G14:M14)</f>
        <v>25.46</v>
      </c>
      <c r="O14" s="16">
        <v>1</v>
      </c>
      <c r="P14" s="17">
        <f>N14+O14</f>
        <v>26.46</v>
      </c>
    </row>
    <row r="15" spans="1:16">
      <c r="A15" s="1" t="s">
        <v>32</v>
      </c>
      <c r="B15" s="1" t="s">
        <v>25</v>
      </c>
      <c r="C15" s="1">
        <v>2.5</v>
      </c>
      <c r="D15" s="1" t="s">
        <v>21</v>
      </c>
      <c r="E15" s="1" t="s">
        <v>23</v>
      </c>
      <c r="F15" s="1"/>
      <c r="G15" s="1">
        <v>28.1</v>
      </c>
      <c r="H15" s="1">
        <v>28.8</v>
      </c>
      <c r="I15" s="1">
        <v>28.1</v>
      </c>
      <c r="J15" s="1"/>
      <c r="K15" s="1">
        <v>28</v>
      </c>
      <c r="L15" s="1">
        <v>29.5</v>
      </c>
      <c r="M15" s="1"/>
      <c r="N15" s="7">
        <f>AVERAGE(G15:M15)</f>
        <v>28.5</v>
      </c>
      <c r="O15" s="16">
        <v>1</v>
      </c>
      <c r="P15" s="17">
        <f>N15+O15</f>
        <v>29.5</v>
      </c>
    </row>
    <row r="16" spans="1:16">
      <c r="A16" s="1"/>
      <c r="B16" s="1" t="s">
        <v>26</v>
      </c>
      <c r="C16" s="1">
        <v>2.5</v>
      </c>
      <c r="D16" s="1" t="s">
        <v>21</v>
      </c>
      <c r="E16" s="1" t="s">
        <v>23</v>
      </c>
      <c r="F16" s="1"/>
      <c r="G16" s="1">
        <v>24.9</v>
      </c>
      <c r="H16" s="1">
        <v>25.4</v>
      </c>
      <c r="I16" s="1">
        <v>25.8</v>
      </c>
      <c r="J16" s="1"/>
      <c r="K16" s="1">
        <v>25.1</v>
      </c>
      <c r="L16" s="1">
        <v>26.1</v>
      </c>
      <c r="M16" s="1"/>
      <c r="N16" s="7">
        <f>AVERAGE(G16:M16)</f>
        <v>25.459999999999997</v>
      </c>
      <c r="O16" s="16">
        <v>1</v>
      </c>
      <c r="P16" s="17">
        <f>N16+O16</f>
        <v>26.459999999999997</v>
      </c>
    </row>
    <row r="17" spans="15:15">
      <c r="O17" t="s">
        <v>37</v>
      </c>
    </row>
  </sheetData>
  <phoneticPr fontId="2" type="noConversion"/>
  <conditionalFormatting sqref="N4:N7">
    <cfRule type="cellIs" dxfId="5" priority="1" operator="greaterThan">
      <formula>2.5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63398-C520-4D57-89CB-CADE8D2E0D7D}">
  <dimension ref="A1:P17"/>
  <sheetViews>
    <sheetView zoomScaleNormal="100" workbookViewId="0">
      <selection activeCell="A3" sqref="A3"/>
    </sheetView>
  </sheetViews>
  <sheetFormatPr defaultColWidth="8.6640625" defaultRowHeight="14.4"/>
  <cols>
    <col min="1" max="12" width="11.109375" customWidth="1"/>
    <col min="16" max="16" width="16.6640625" bestFit="1" customWidth="1"/>
  </cols>
  <sheetData>
    <row r="1" spans="1:16">
      <c r="A1" s="5" t="s">
        <v>13</v>
      </c>
      <c r="B1" s="5"/>
      <c r="D1" s="5"/>
      <c r="E1" s="5"/>
    </row>
    <row r="2" spans="1:16">
      <c r="A2" s="5" t="s">
        <v>44</v>
      </c>
      <c r="B2" s="5"/>
      <c r="D2" s="5"/>
      <c r="E2" s="5"/>
    </row>
    <row r="3" spans="1:16" ht="28.8">
      <c r="A3" s="1"/>
      <c r="B3" s="1"/>
      <c r="C3" s="1"/>
      <c r="D3" s="1"/>
      <c r="E3" s="1" t="s">
        <v>8</v>
      </c>
      <c r="F3" s="11" t="s">
        <v>7</v>
      </c>
      <c r="G3" s="11" t="s">
        <v>16</v>
      </c>
      <c r="H3" s="11" t="s">
        <v>28</v>
      </c>
      <c r="I3" s="11" t="s">
        <v>15</v>
      </c>
      <c r="J3" s="11" t="s">
        <v>38</v>
      </c>
      <c r="K3" s="11" t="s">
        <v>17</v>
      </c>
      <c r="L3" s="3" t="s">
        <v>14</v>
      </c>
      <c r="M3" s="2" t="s">
        <v>10</v>
      </c>
      <c r="N3" s="2" t="s">
        <v>11</v>
      </c>
      <c r="O3" s="2" t="s">
        <v>12</v>
      </c>
      <c r="P3" s="27" t="s">
        <v>55</v>
      </c>
    </row>
    <row r="4" spans="1:16" ht="43.2">
      <c r="A4" s="8" t="s">
        <v>51</v>
      </c>
      <c r="B4" s="8" t="s">
        <v>24</v>
      </c>
      <c r="C4" s="8" t="s">
        <v>39</v>
      </c>
      <c r="D4" s="1" t="s">
        <v>41</v>
      </c>
      <c r="E4" s="1" t="s">
        <v>9</v>
      </c>
      <c r="F4" s="12" t="s">
        <v>47</v>
      </c>
      <c r="G4" s="11" t="s">
        <v>48</v>
      </c>
      <c r="H4" s="11"/>
      <c r="I4" s="11"/>
      <c r="J4" s="11"/>
      <c r="K4" s="11" t="s">
        <v>49</v>
      </c>
      <c r="L4" s="3"/>
      <c r="M4" s="2"/>
      <c r="N4" s="2"/>
      <c r="O4" s="2"/>
      <c r="P4" s="26">
        <v>2.25</v>
      </c>
    </row>
    <row r="5" spans="1:16">
      <c r="A5" s="19" t="s">
        <v>50</v>
      </c>
      <c r="B5" s="22" t="s">
        <v>45</v>
      </c>
      <c r="C5" s="19">
        <v>1</v>
      </c>
      <c r="D5" s="25" t="s">
        <v>40</v>
      </c>
      <c r="E5" s="1"/>
      <c r="F5" s="13">
        <v>25.9</v>
      </c>
      <c r="G5" s="13">
        <v>27.4</v>
      </c>
      <c r="H5" s="13"/>
      <c r="I5" s="13"/>
      <c r="J5" s="13"/>
      <c r="K5" s="13">
        <v>25.5</v>
      </c>
      <c r="L5" s="14"/>
      <c r="M5" s="4">
        <f>_xlfn.STDEV.S(F5:L5)</f>
        <v>1.0016652800877808</v>
      </c>
      <c r="N5" s="4">
        <f t="shared" ref="N5:N7" si="0">MAX(F5:L5)-MIN(F5:L5)</f>
        <v>1.8999999999999986</v>
      </c>
      <c r="O5" s="4">
        <f t="shared" ref="O5:O7" si="1">AVERAGE(F5:L5)</f>
        <v>26.266666666666666</v>
      </c>
      <c r="P5" s="4">
        <f>O5+$P$4</f>
        <v>28.516666666666666</v>
      </c>
    </row>
    <row r="6" spans="1:16">
      <c r="A6" s="20"/>
      <c r="B6" s="23"/>
      <c r="C6" s="20"/>
      <c r="D6" s="25" t="s">
        <v>42</v>
      </c>
      <c r="E6" s="1"/>
      <c r="F6" s="13">
        <v>27.4</v>
      </c>
      <c r="G6" s="13">
        <v>29.5</v>
      </c>
      <c r="H6" s="13"/>
      <c r="I6" s="13"/>
      <c r="J6" s="13"/>
      <c r="K6" s="13">
        <v>27.5</v>
      </c>
      <c r="L6" s="14"/>
      <c r="M6" s="4">
        <f t="shared" ref="M6:M7" si="2">_xlfn.STDEV.S(F6:L6)</f>
        <v>1.1846237095944578</v>
      </c>
      <c r="N6" s="4">
        <f t="shared" si="0"/>
        <v>2.1000000000000014</v>
      </c>
      <c r="O6" s="4">
        <f t="shared" si="1"/>
        <v>28.133333333333336</v>
      </c>
      <c r="P6" s="4">
        <f t="shared" ref="P6:P16" si="3">O6+$P$4</f>
        <v>30.383333333333336</v>
      </c>
    </row>
    <row r="7" spans="1:16">
      <c r="A7" s="20"/>
      <c r="B7" s="24"/>
      <c r="C7" s="21"/>
      <c r="D7" s="25" t="s">
        <v>43</v>
      </c>
      <c r="E7" s="1"/>
      <c r="F7" s="13">
        <v>29.8</v>
      </c>
      <c r="G7" s="13">
        <v>31.5</v>
      </c>
      <c r="H7" s="13"/>
      <c r="I7" s="13"/>
      <c r="J7" s="13"/>
      <c r="K7" s="13">
        <v>29.6</v>
      </c>
      <c r="L7" s="14"/>
      <c r="M7" s="4">
        <f t="shared" si="2"/>
        <v>1.0440306508910544</v>
      </c>
      <c r="N7" s="4">
        <f t="shared" si="0"/>
        <v>1.8999999999999986</v>
      </c>
      <c r="O7" s="4">
        <f t="shared" si="1"/>
        <v>30.3</v>
      </c>
      <c r="P7" s="4">
        <f t="shared" si="3"/>
        <v>32.549999999999997</v>
      </c>
    </row>
    <row r="8" spans="1:16">
      <c r="A8" s="20"/>
      <c r="B8" s="22" t="s">
        <v>46</v>
      </c>
      <c r="C8" s="19">
        <v>2</v>
      </c>
      <c r="D8" s="25" t="s">
        <v>40</v>
      </c>
      <c r="E8" s="1"/>
      <c r="F8" s="13">
        <v>28.9</v>
      </c>
      <c r="G8" s="13">
        <v>30.5</v>
      </c>
      <c r="H8" s="13"/>
      <c r="I8" s="13"/>
      <c r="J8" s="13"/>
      <c r="K8" s="13">
        <v>29.4</v>
      </c>
      <c r="L8" s="14"/>
      <c r="M8" s="4">
        <f>_xlfn.STDEV.S(F8:L8)</f>
        <v>0.81853527718724584</v>
      </c>
      <c r="N8" s="4">
        <f t="shared" ref="N8:N13" si="4">MAX(F8:L8)-MIN(F8:L8)</f>
        <v>1.6000000000000014</v>
      </c>
      <c r="O8" s="4">
        <f t="shared" ref="O8:O13" si="5">AVERAGE(F8:L8)</f>
        <v>29.599999999999998</v>
      </c>
      <c r="P8" s="4">
        <f t="shared" si="3"/>
        <v>31.849999999999998</v>
      </c>
    </row>
    <row r="9" spans="1:16">
      <c r="A9" s="20"/>
      <c r="B9" s="23"/>
      <c r="C9" s="20"/>
      <c r="D9" s="25" t="s">
        <v>42</v>
      </c>
      <c r="E9" s="1"/>
      <c r="F9" s="13">
        <v>30.9</v>
      </c>
      <c r="G9" s="13">
        <v>32.5</v>
      </c>
      <c r="H9" s="13"/>
      <c r="I9" s="13"/>
      <c r="J9" s="13"/>
      <c r="K9" s="13">
        <v>31.4</v>
      </c>
      <c r="L9" s="14"/>
      <c r="M9" s="4">
        <f t="shared" ref="M9:M10" si="6">_xlfn.STDEV.S(F9:L9)</f>
        <v>0.81853527718724584</v>
      </c>
      <c r="N9" s="4">
        <f t="shared" si="4"/>
        <v>1.6000000000000014</v>
      </c>
      <c r="O9" s="4">
        <f t="shared" si="5"/>
        <v>31.599999999999998</v>
      </c>
      <c r="P9" s="4">
        <f t="shared" si="3"/>
        <v>33.849999999999994</v>
      </c>
    </row>
    <row r="10" spans="1:16">
      <c r="A10" s="21"/>
      <c r="B10" s="24"/>
      <c r="C10" s="21"/>
      <c r="D10" s="25" t="s">
        <v>43</v>
      </c>
      <c r="E10" s="1"/>
      <c r="F10" s="13">
        <v>34.1</v>
      </c>
      <c r="G10" s="13">
        <v>34.6</v>
      </c>
      <c r="H10" s="13"/>
      <c r="I10" s="13"/>
      <c r="J10" s="13"/>
      <c r="K10" s="13">
        <v>33.5</v>
      </c>
      <c r="L10" s="14"/>
      <c r="M10" s="4">
        <f t="shared" si="6"/>
        <v>0.55075705472861092</v>
      </c>
      <c r="N10" s="4">
        <f t="shared" si="4"/>
        <v>1.1000000000000014</v>
      </c>
      <c r="O10" s="4">
        <f t="shared" si="5"/>
        <v>34.06666666666667</v>
      </c>
      <c r="P10" s="4">
        <f t="shared" si="3"/>
        <v>36.31666666666667</v>
      </c>
    </row>
    <row r="11" spans="1:16">
      <c r="A11" s="19" t="s">
        <v>52</v>
      </c>
      <c r="B11" s="22" t="s">
        <v>53</v>
      </c>
      <c r="C11" s="19">
        <v>1</v>
      </c>
      <c r="D11" s="18" t="s">
        <v>40</v>
      </c>
      <c r="E11" s="1"/>
      <c r="F11" s="13">
        <v>23.9</v>
      </c>
      <c r="G11" s="13">
        <v>23.5</v>
      </c>
      <c r="H11" s="13"/>
      <c r="I11" s="13"/>
      <c r="J11" s="13"/>
      <c r="K11" s="13">
        <v>23.4</v>
      </c>
      <c r="L11" s="14"/>
      <c r="M11" s="4">
        <f>_xlfn.STDEV.S(F11:L11)</f>
        <v>0.26457513110645881</v>
      </c>
      <c r="N11" s="4">
        <f t="shared" si="4"/>
        <v>0.5</v>
      </c>
      <c r="O11" s="4">
        <f t="shared" si="5"/>
        <v>23.599999999999998</v>
      </c>
      <c r="P11" s="4">
        <f t="shared" si="3"/>
        <v>25.849999999999998</v>
      </c>
    </row>
    <row r="12" spans="1:16">
      <c r="A12" s="20"/>
      <c r="B12" s="23"/>
      <c r="C12" s="20"/>
      <c r="D12" s="18" t="s">
        <v>42</v>
      </c>
      <c r="E12" s="1"/>
      <c r="F12" s="13">
        <v>25.6</v>
      </c>
      <c r="G12" s="13">
        <v>25.5</v>
      </c>
      <c r="H12" s="13"/>
      <c r="I12" s="13"/>
      <c r="J12" s="13"/>
      <c r="K12" s="13">
        <v>25.4</v>
      </c>
      <c r="L12" s="14"/>
      <c r="M12" s="4">
        <f t="shared" ref="M12:M13" si="7">_xlfn.STDEV.S(F12:L12)</f>
        <v>0.10000000000000142</v>
      </c>
      <c r="N12" s="4">
        <f t="shared" si="4"/>
        <v>0.20000000000000284</v>
      </c>
      <c r="O12" s="4">
        <f t="shared" si="5"/>
        <v>25.5</v>
      </c>
      <c r="P12" s="4">
        <f t="shared" si="3"/>
        <v>27.75</v>
      </c>
    </row>
    <row r="13" spans="1:16">
      <c r="A13" s="20"/>
      <c r="B13" s="24"/>
      <c r="C13" s="21"/>
      <c r="D13" s="25" t="s">
        <v>43</v>
      </c>
      <c r="E13" s="1"/>
      <c r="F13" s="13">
        <v>27.9</v>
      </c>
      <c r="G13" s="13">
        <v>28.7</v>
      </c>
      <c r="H13" s="13"/>
      <c r="I13" s="13"/>
      <c r="J13" s="13"/>
      <c r="K13" s="13">
        <v>28.3</v>
      </c>
      <c r="L13" s="14"/>
      <c r="M13" s="4">
        <f t="shared" si="7"/>
        <v>0.40000000000000036</v>
      </c>
      <c r="N13" s="4">
        <f t="shared" si="4"/>
        <v>0.80000000000000071</v>
      </c>
      <c r="O13" s="4">
        <f t="shared" si="5"/>
        <v>28.299999999999997</v>
      </c>
      <c r="P13" s="4">
        <f t="shared" si="3"/>
        <v>30.549999999999997</v>
      </c>
    </row>
    <row r="14" spans="1:16">
      <c r="A14" s="20"/>
      <c r="B14" s="22" t="s">
        <v>54</v>
      </c>
      <c r="C14" s="19">
        <v>2</v>
      </c>
      <c r="D14" s="25" t="s">
        <v>40</v>
      </c>
      <c r="E14" s="1"/>
      <c r="F14" s="13">
        <v>26.9</v>
      </c>
      <c r="G14" s="13">
        <v>27.6</v>
      </c>
      <c r="H14" s="13"/>
      <c r="I14" s="13"/>
      <c r="J14" s="13"/>
      <c r="K14" s="13">
        <v>27.4</v>
      </c>
      <c r="L14" s="14"/>
      <c r="M14" s="4">
        <f>_xlfn.STDEV.S(F14:L14)</f>
        <v>0.36055512754640007</v>
      </c>
      <c r="N14" s="4">
        <f t="shared" ref="N14:N16" si="8">MAX(F14:L14)-MIN(F14:L14)</f>
        <v>0.70000000000000284</v>
      </c>
      <c r="O14" s="4">
        <f t="shared" ref="O14:O16" si="9">AVERAGE(F14:L14)</f>
        <v>27.3</v>
      </c>
      <c r="P14" s="4">
        <f t="shared" si="3"/>
        <v>29.55</v>
      </c>
    </row>
    <row r="15" spans="1:16">
      <c r="A15" s="20"/>
      <c r="B15" s="23"/>
      <c r="C15" s="20"/>
      <c r="D15" s="18" t="s">
        <v>42</v>
      </c>
      <c r="E15" s="1"/>
      <c r="F15" s="13">
        <v>28.9</v>
      </c>
      <c r="G15" s="13">
        <v>29</v>
      </c>
      <c r="H15" s="13"/>
      <c r="I15" s="13"/>
      <c r="J15" s="13"/>
      <c r="K15" s="13">
        <v>29.2</v>
      </c>
      <c r="L15" s="14"/>
      <c r="M15" s="4">
        <f t="shared" ref="M15:M16" si="10">_xlfn.STDEV.S(F15:L15)</f>
        <v>0.15275252316519489</v>
      </c>
      <c r="N15" s="4">
        <f t="shared" si="8"/>
        <v>0.30000000000000071</v>
      </c>
      <c r="O15" s="4">
        <f t="shared" si="9"/>
        <v>29.033333333333331</v>
      </c>
      <c r="P15" s="4">
        <f t="shared" si="3"/>
        <v>31.283333333333331</v>
      </c>
    </row>
    <row r="16" spans="1:16">
      <c r="A16" s="21"/>
      <c r="B16" s="24"/>
      <c r="C16" s="21"/>
      <c r="D16" s="18" t="s">
        <v>43</v>
      </c>
      <c r="E16" s="1"/>
      <c r="F16" s="13">
        <v>32.1</v>
      </c>
      <c r="G16" s="13">
        <v>32.5</v>
      </c>
      <c r="H16" s="13"/>
      <c r="I16" s="13"/>
      <c r="J16" s="13"/>
      <c r="K16" s="13">
        <v>31.5</v>
      </c>
      <c r="L16" s="14"/>
      <c r="M16" s="4">
        <f t="shared" si="10"/>
        <v>0.50332229568471676</v>
      </c>
      <c r="N16" s="4">
        <f t="shared" si="8"/>
        <v>1</v>
      </c>
      <c r="O16" s="4">
        <f t="shared" si="9"/>
        <v>32.033333333333331</v>
      </c>
      <c r="P16" s="4">
        <f t="shared" si="3"/>
        <v>34.283333333333331</v>
      </c>
    </row>
    <row r="17" spans="15:16">
      <c r="O17" s="26" t="s">
        <v>56</v>
      </c>
      <c r="P17" s="26">
        <v>30</v>
      </c>
    </row>
  </sheetData>
  <phoneticPr fontId="3" type="noConversion"/>
  <conditionalFormatting sqref="N8:N10">
    <cfRule type="cellIs" dxfId="4" priority="7" operator="greaterThan">
      <formula>2.5</formula>
    </cfRule>
  </conditionalFormatting>
  <conditionalFormatting sqref="N5:N7">
    <cfRule type="cellIs" dxfId="3" priority="10" operator="greaterThan">
      <formula>2.5</formula>
    </cfRule>
  </conditionalFormatting>
  <conditionalFormatting sqref="N14:N16">
    <cfRule type="cellIs" dxfId="2" priority="4" operator="greaterThan">
      <formula>2.5</formula>
    </cfRule>
  </conditionalFormatting>
  <conditionalFormatting sqref="N11:N13">
    <cfRule type="cellIs" dxfId="1" priority="5" operator="greaterThan">
      <formula>2.5</formula>
    </cfRule>
  </conditionalFormatting>
  <conditionalFormatting sqref="P5:P16">
    <cfRule type="cellIs" dxfId="0" priority="2" operator="greaterThanOrEqual">
      <formula>$P$17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sheet</vt:lpstr>
      <vt:lpstr>PDSCH 1024QAM</vt:lpstr>
      <vt:lpstr>SDR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2020-05-25T02:29:52Z</dcterms:created>
  <dcterms:modified xsi:type="dcterms:W3CDTF">2022-08-10T12:46:00Z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(2)2j4ViLUSpbzO0qIpx3GDU0gwZDaF8Or4YqsKRX5T1po3HMsloOfA1fbH7JwHIfGIT/BLYza8
Y7zBY85xuo+XPWGkGDyXpGS6HvrequmdIuvfj5T8ueEPdY/jF7frcIiBb98lhHR0s+whvurM
jSSeuIQ/fF+I4/p9OCv2lEj/3aELUGIPLUDRIaHmdEX3fjFpI9fis3i2X5+D1fwbzmw5zUDP
d2fm1VCdAkFUMwZzZS</vt:lpwstr>
  </property>
  <property fmtid="{D5CDD505-2E9C-101B-9397-08002B2CF9AE}" pid="3" name="_2015_ms_pID_7253431">
    <vt:lpwstr>Vc14o5Gl6Tk3IBEs/W8ZLuzEMEzs9OgtdsHndynw3S9hbMIAxB0+0C
k5DV3Ng4HexAo3PN2/3FZE91ifQTIZT2FkoPy8Eo7roO97uJ7bwq2yuxgagdX90/HchSAeDt
pbo1p8WDPvdMvkD1GYBxgbZcDS/FBzkdc83WFjflCEO7z8+0dpShPTfsBMS1TPR7xB8=</vt:lpwstr>
  </property>
  <property fmtid="{D5CDD505-2E9C-101B-9397-08002B2CF9AE}" pid="4" name="_readonly">
    <vt:lpwstr/>
  </property>
  <property fmtid="{D5CDD505-2E9C-101B-9397-08002B2CF9AE}" pid="5" name="_change">
    <vt:lpwstr/>
  </property>
  <property fmtid="{D5CDD505-2E9C-101B-9397-08002B2CF9AE}" pid="6" name="_full-control">
    <vt:lpwstr/>
  </property>
  <property fmtid="{D5CDD505-2E9C-101B-9397-08002B2CF9AE}" pid="7" name="sflag">
    <vt:lpwstr>1618391678</vt:lpwstr>
  </property>
</Properties>
</file>