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k06374\Documents\3GPP RAN1\RAN1#104e-bis\IoT NTN\IoT NTN scenarios\FL Summary\Spreadsheet for calibration\"/>
    </mc:Choice>
  </mc:AlternateContent>
  <bookViews>
    <workbookView xWindow="20595" yWindow="435" windowWidth="15885" windowHeight="18390" tabRatio="857" activeTab="11"/>
  </bookViews>
  <sheets>
    <sheet name="Revision comments" sheetId="1" r:id="rId1"/>
    <sheet name="List of study cases" sheetId="2" r:id="rId2"/>
    <sheet name="Case-1" sheetId="3" r:id="rId3"/>
    <sheet name="Case-2" sheetId="42" r:id="rId4"/>
    <sheet name="Case-3" sheetId="43" r:id="rId5"/>
    <sheet name="Case-4" sheetId="44" r:id="rId6"/>
    <sheet name="Case-5" sheetId="45" r:id="rId7"/>
    <sheet name="Case-6" sheetId="46" r:id="rId8"/>
    <sheet name="Case-7" sheetId="47" r:id="rId9"/>
    <sheet name="Case-8" sheetId="48" r:id="rId10"/>
    <sheet name="Case-9" sheetId="49" r:id="rId11"/>
    <sheet name="Case-10" sheetId="50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50" l="1"/>
  <c r="G31" i="50"/>
  <c r="G29" i="50"/>
  <c r="G27" i="50"/>
  <c r="G25" i="50"/>
  <c r="G23" i="50"/>
  <c r="G21" i="50"/>
  <c r="G19" i="50"/>
  <c r="H33" i="50" l="1"/>
  <c r="H31" i="50"/>
  <c r="H29" i="50"/>
  <c r="H27" i="50"/>
  <c r="H25" i="50"/>
  <c r="H23" i="50"/>
  <c r="H21" i="50"/>
  <c r="H19" i="50"/>
  <c r="H33" i="49"/>
  <c r="G33" i="49"/>
  <c r="H31" i="49"/>
  <c r="G31" i="49"/>
  <c r="H29" i="49"/>
  <c r="G29" i="49"/>
  <c r="H27" i="49"/>
  <c r="G27" i="49"/>
  <c r="H25" i="49"/>
  <c r="G25" i="49"/>
  <c r="H23" i="49"/>
  <c r="G23" i="49"/>
  <c r="H21" i="49"/>
  <c r="G21" i="49"/>
  <c r="H19" i="49"/>
  <c r="G19" i="49"/>
  <c r="H33" i="48"/>
  <c r="G33" i="48"/>
  <c r="H31" i="48"/>
  <c r="G31" i="48"/>
  <c r="H29" i="48"/>
  <c r="G29" i="48"/>
  <c r="H27" i="48"/>
  <c r="G27" i="48"/>
  <c r="H25" i="48"/>
  <c r="G25" i="48"/>
  <c r="H23" i="48"/>
  <c r="G23" i="48"/>
  <c r="H21" i="48"/>
  <c r="G21" i="48"/>
  <c r="H19" i="48"/>
  <c r="G19" i="48"/>
  <c r="H33" i="47"/>
  <c r="G33" i="47"/>
  <c r="H31" i="47"/>
  <c r="G31" i="47"/>
  <c r="H29" i="47"/>
  <c r="G29" i="47"/>
  <c r="H27" i="47"/>
  <c r="G27" i="47"/>
  <c r="H25" i="47"/>
  <c r="G25" i="47"/>
  <c r="H23" i="47"/>
  <c r="G23" i="47"/>
  <c r="H21" i="47"/>
  <c r="G21" i="47"/>
  <c r="H19" i="47"/>
  <c r="G19" i="47"/>
  <c r="H33" i="46"/>
  <c r="G33" i="46"/>
  <c r="H31" i="46"/>
  <c r="G31" i="46"/>
  <c r="H29" i="46"/>
  <c r="G29" i="46"/>
  <c r="H27" i="46"/>
  <c r="G27" i="46"/>
  <c r="H25" i="46"/>
  <c r="G25" i="46"/>
  <c r="H23" i="46"/>
  <c r="G23" i="46"/>
  <c r="H21" i="46"/>
  <c r="G21" i="46"/>
  <c r="H19" i="46"/>
  <c r="G19" i="46"/>
  <c r="H33" i="45"/>
  <c r="G33" i="45"/>
  <c r="H31" i="45"/>
  <c r="G31" i="45"/>
  <c r="H29" i="45"/>
  <c r="G29" i="45"/>
  <c r="H27" i="45"/>
  <c r="G27" i="45"/>
  <c r="H25" i="45"/>
  <c r="G25" i="45"/>
  <c r="H23" i="45"/>
  <c r="G23" i="45"/>
  <c r="H21" i="45"/>
  <c r="G21" i="45"/>
  <c r="H19" i="45"/>
  <c r="G19" i="45"/>
  <c r="H33" i="44"/>
  <c r="G33" i="44"/>
  <c r="H31" i="44"/>
  <c r="G31" i="44"/>
  <c r="H29" i="44"/>
  <c r="G29" i="44"/>
  <c r="H27" i="44"/>
  <c r="G27" i="44"/>
  <c r="H25" i="44"/>
  <c r="G25" i="44"/>
  <c r="H23" i="44"/>
  <c r="G23" i="44"/>
  <c r="H21" i="44"/>
  <c r="G21" i="44"/>
  <c r="H19" i="44"/>
  <c r="G19" i="44"/>
  <c r="H33" i="43"/>
  <c r="G33" i="43"/>
  <c r="H31" i="43"/>
  <c r="G31" i="43"/>
  <c r="H29" i="43"/>
  <c r="G29" i="43"/>
  <c r="H27" i="43"/>
  <c r="G27" i="43"/>
  <c r="H25" i="43"/>
  <c r="G25" i="43"/>
  <c r="H23" i="43"/>
  <c r="G23" i="43"/>
  <c r="H21" i="43"/>
  <c r="G21" i="43"/>
  <c r="H19" i="43"/>
  <c r="G19" i="43"/>
  <c r="H33" i="42"/>
  <c r="G33" i="42"/>
  <c r="H31" i="42"/>
  <c r="G31" i="42"/>
  <c r="H29" i="42"/>
  <c r="G29" i="42"/>
  <c r="H27" i="42"/>
  <c r="G27" i="42"/>
  <c r="H25" i="42"/>
  <c r="G25" i="42"/>
  <c r="H23" i="42"/>
  <c r="G23" i="42"/>
  <c r="H21" i="42"/>
  <c r="G21" i="42"/>
  <c r="H19" i="42"/>
  <c r="G19" i="42"/>
  <c r="H33" i="3"/>
  <c r="G33" i="3"/>
  <c r="H31" i="3"/>
  <c r="G31" i="3"/>
  <c r="H29" i="3"/>
  <c r="G29" i="3"/>
  <c r="H27" i="3"/>
  <c r="G27" i="3"/>
  <c r="H25" i="3"/>
  <c r="G25" i="3"/>
  <c r="H23" i="3"/>
  <c r="G23" i="3"/>
  <c r="H21" i="3"/>
  <c r="G21" i="3"/>
  <c r="H19" i="3"/>
  <c r="G19" i="3"/>
  <c r="AR33" i="50" l="1"/>
  <c r="AQ33" i="50"/>
  <c r="AP33" i="50"/>
  <c r="Z34" i="50" s="1"/>
  <c r="AO33" i="50"/>
  <c r="U34" i="50" s="1"/>
  <c r="AR31" i="50"/>
  <c r="AQ31" i="50"/>
  <c r="AP31" i="50"/>
  <c r="Z32" i="50" s="1"/>
  <c r="AO31" i="50"/>
  <c r="U32" i="50" s="1"/>
  <c r="AR29" i="50"/>
  <c r="AQ29" i="50"/>
  <c r="AP29" i="50"/>
  <c r="V30" i="50" s="1"/>
  <c r="AO29" i="50"/>
  <c r="U30" i="50" s="1"/>
  <c r="AR27" i="50"/>
  <c r="AQ27" i="50"/>
  <c r="AP27" i="50"/>
  <c r="Z28" i="50" s="1"/>
  <c r="AO27" i="50"/>
  <c r="U28" i="50" s="1"/>
  <c r="AR25" i="50"/>
  <c r="AQ25" i="50"/>
  <c r="AP25" i="50"/>
  <c r="Z26" i="50" s="1"/>
  <c r="AO25" i="50"/>
  <c r="U26" i="50" s="1"/>
  <c r="AR23" i="50"/>
  <c r="AQ23" i="50"/>
  <c r="AP23" i="50"/>
  <c r="Z24" i="50" s="1"/>
  <c r="AO23" i="50"/>
  <c r="AR21" i="50"/>
  <c r="AQ21" i="50"/>
  <c r="AP21" i="50"/>
  <c r="V22" i="50" s="1"/>
  <c r="AO21" i="50"/>
  <c r="U22" i="50" s="1"/>
  <c r="AR19" i="50"/>
  <c r="AQ19" i="50"/>
  <c r="AP19" i="50"/>
  <c r="V20" i="50" s="1"/>
  <c r="AO19" i="50"/>
  <c r="U20" i="50" s="1"/>
  <c r="AR18" i="50"/>
  <c r="AQ18" i="50"/>
  <c r="AP18" i="50"/>
  <c r="AO18" i="50"/>
  <c r="AR17" i="50"/>
  <c r="AQ17" i="50"/>
  <c r="AP17" i="50"/>
  <c r="AO17" i="50"/>
  <c r="AR16" i="50"/>
  <c r="AQ16" i="50"/>
  <c r="AP16" i="50"/>
  <c r="AO16" i="50"/>
  <c r="AR15" i="50"/>
  <c r="AQ15" i="50"/>
  <c r="AP15" i="50"/>
  <c r="AO15" i="50"/>
  <c r="AR14" i="50"/>
  <c r="AQ14" i="50"/>
  <c r="AP14" i="50"/>
  <c r="AO14" i="50"/>
  <c r="AR13" i="50"/>
  <c r="AQ13" i="50"/>
  <c r="AP13" i="50"/>
  <c r="AO13" i="50"/>
  <c r="AR12" i="50"/>
  <c r="AQ12" i="50"/>
  <c r="AP12" i="50"/>
  <c r="AO12" i="50"/>
  <c r="AR11" i="50"/>
  <c r="AQ11" i="50"/>
  <c r="AP11" i="50"/>
  <c r="AO11" i="50"/>
  <c r="AR33" i="49"/>
  <c r="AQ33" i="49"/>
  <c r="AP33" i="49"/>
  <c r="AO33" i="49"/>
  <c r="AR31" i="49"/>
  <c r="AQ31" i="49"/>
  <c r="AP31" i="49"/>
  <c r="AO31" i="49"/>
  <c r="AR29" i="49"/>
  <c r="AQ29" i="49"/>
  <c r="AP29" i="49"/>
  <c r="AO29" i="49"/>
  <c r="AR27" i="49"/>
  <c r="AQ27" i="49"/>
  <c r="AP27" i="49"/>
  <c r="AO27" i="49"/>
  <c r="AR25" i="49"/>
  <c r="AQ25" i="49"/>
  <c r="AP25" i="49"/>
  <c r="AO25" i="49"/>
  <c r="AR23" i="49"/>
  <c r="AQ23" i="49"/>
  <c r="AP23" i="49"/>
  <c r="AO23" i="49"/>
  <c r="AR21" i="49"/>
  <c r="AQ21" i="49"/>
  <c r="AP21" i="49"/>
  <c r="AO21" i="49"/>
  <c r="AR19" i="49"/>
  <c r="AQ19" i="49"/>
  <c r="AP19" i="49"/>
  <c r="AO19" i="49"/>
  <c r="AR18" i="49"/>
  <c r="AQ18" i="49"/>
  <c r="AP18" i="49"/>
  <c r="AO18" i="49"/>
  <c r="AR17" i="49"/>
  <c r="AQ17" i="49"/>
  <c r="AP17" i="49"/>
  <c r="AO17" i="49"/>
  <c r="AR16" i="49"/>
  <c r="AQ16" i="49"/>
  <c r="AP16" i="49"/>
  <c r="AO16" i="49"/>
  <c r="AR15" i="49"/>
  <c r="AQ15" i="49"/>
  <c r="AP15" i="49"/>
  <c r="AO15" i="49"/>
  <c r="AR14" i="49"/>
  <c r="AQ14" i="49"/>
  <c r="AP14" i="49"/>
  <c r="AO14" i="49"/>
  <c r="AR13" i="49"/>
  <c r="AQ13" i="49"/>
  <c r="AP13" i="49"/>
  <c r="AO13" i="49"/>
  <c r="AR12" i="49"/>
  <c r="AQ12" i="49"/>
  <c r="AP12" i="49"/>
  <c r="AO12" i="49"/>
  <c r="AR11" i="49"/>
  <c r="AQ11" i="49"/>
  <c r="AP11" i="49"/>
  <c r="AO11" i="49"/>
  <c r="AR33" i="48"/>
  <c r="AQ33" i="48"/>
  <c r="AP33" i="48"/>
  <c r="AO33" i="48"/>
  <c r="U34" i="48" s="1"/>
  <c r="AR31" i="48"/>
  <c r="AQ31" i="48"/>
  <c r="AP31" i="48"/>
  <c r="AO31" i="48"/>
  <c r="U32" i="48" s="1"/>
  <c r="AR29" i="48"/>
  <c r="AQ29" i="48"/>
  <c r="AP29" i="48"/>
  <c r="V30" i="48" s="1"/>
  <c r="AO29" i="48"/>
  <c r="U30" i="48" s="1"/>
  <c r="AR27" i="48"/>
  <c r="AQ27" i="48"/>
  <c r="AP27" i="48"/>
  <c r="AO27" i="48"/>
  <c r="U28" i="48" s="1"/>
  <c r="AR25" i="48"/>
  <c r="AQ25" i="48"/>
  <c r="AP25" i="48"/>
  <c r="AO25" i="48"/>
  <c r="U26" i="48" s="1"/>
  <c r="AR23" i="48"/>
  <c r="AQ23" i="48"/>
  <c r="AP23" i="48"/>
  <c r="AO23" i="48"/>
  <c r="U24" i="48" s="1"/>
  <c r="AR21" i="48"/>
  <c r="AQ21" i="48"/>
  <c r="AP21" i="48"/>
  <c r="V22" i="48" s="1"/>
  <c r="AO21" i="48"/>
  <c r="U22" i="48" s="1"/>
  <c r="AR19" i="48"/>
  <c r="AQ19" i="48"/>
  <c r="AP19" i="48"/>
  <c r="V20" i="48" s="1"/>
  <c r="AO19" i="48"/>
  <c r="U20" i="48" s="1"/>
  <c r="AR18" i="48"/>
  <c r="AQ18" i="48"/>
  <c r="AP18" i="48"/>
  <c r="AO18" i="48"/>
  <c r="AR17" i="48"/>
  <c r="AQ17" i="48"/>
  <c r="AP17" i="48"/>
  <c r="AO17" i="48"/>
  <c r="AR16" i="48"/>
  <c r="AQ16" i="48"/>
  <c r="AP16" i="48"/>
  <c r="AO16" i="48"/>
  <c r="AR15" i="48"/>
  <c r="AQ15" i="48"/>
  <c r="AP15" i="48"/>
  <c r="AO15" i="48"/>
  <c r="AR14" i="48"/>
  <c r="AQ14" i="48"/>
  <c r="AP14" i="48"/>
  <c r="AO14" i="48"/>
  <c r="AR13" i="48"/>
  <c r="AQ13" i="48"/>
  <c r="AP13" i="48"/>
  <c r="AO13" i="48"/>
  <c r="AR12" i="48"/>
  <c r="AQ12" i="48"/>
  <c r="AP12" i="48"/>
  <c r="AO12" i="48"/>
  <c r="AR11" i="48"/>
  <c r="AQ11" i="48"/>
  <c r="AP11" i="48"/>
  <c r="AO11" i="48"/>
  <c r="AR33" i="47"/>
  <c r="AQ33" i="47"/>
  <c r="AP33" i="47"/>
  <c r="AO33" i="47"/>
  <c r="U34" i="47" s="1"/>
  <c r="AR31" i="47"/>
  <c r="AQ31" i="47"/>
  <c r="AP31" i="47"/>
  <c r="AO31" i="47"/>
  <c r="U32" i="47" s="1"/>
  <c r="AR29" i="47"/>
  <c r="AQ29" i="47"/>
  <c r="AP29" i="47"/>
  <c r="AO29" i="47"/>
  <c r="U30" i="47" s="1"/>
  <c r="AR27" i="47"/>
  <c r="AQ27" i="47"/>
  <c r="AP27" i="47"/>
  <c r="AO27" i="47"/>
  <c r="U28" i="47" s="1"/>
  <c r="AR25" i="47"/>
  <c r="AQ25" i="47"/>
  <c r="AP25" i="47"/>
  <c r="AO25" i="47"/>
  <c r="U26" i="47" s="1"/>
  <c r="AR23" i="47"/>
  <c r="AQ23" i="47"/>
  <c r="AP23" i="47"/>
  <c r="AO23" i="47"/>
  <c r="U24" i="47" s="1"/>
  <c r="AR21" i="47"/>
  <c r="AQ21" i="47"/>
  <c r="AP21" i="47"/>
  <c r="AO21" i="47"/>
  <c r="U22" i="47" s="1"/>
  <c r="AR19" i="47"/>
  <c r="AQ19" i="47"/>
  <c r="AP19" i="47"/>
  <c r="AO19" i="47"/>
  <c r="U20" i="47" s="1"/>
  <c r="AR18" i="47"/>
  <c r="AQ18" i="47"/>
  <c r="AP18" i="47"/>
  <c r="AO18" i="47"/>
  <c r="AR17" i="47"/>
  <c r="AQ17" i="47"/>
  <c r="AP17" i="47"/>
  <c r="AO17" i="47"/>
  <c r="AR16" i="47"/>
  <c r="AQ16" i="47"/>
  <c r="AP16" i="47"/>
  <c r="AO16" i="47"/>
  <c r="AR15" i="47"/>
  <c r="AQ15" i="47"/>
  <c r="AP15" i="47"/>
  <c r="AO15" i="47"/>
  <c r="AR14" i="47"/>
  <c r="AQ14" i="47"/>
  <c r="AP14" i="47"/>
  <c r="AO14" i="47"/>
  <c r="AR13" i="47"/>
  <c r="AQ13" i="47"/>
  <c r="AP13" i="47"/>
  <c r="AO13" i="47"/>
  <c r="AR12" i="47"/>
  <c r="AQ12" i="47"/>
  <c r="AP12" i="47"/>
  <c r="AO12" i="47"/>
  <c r="AR11" i="47"/>
  <c r="AQ11" i="47"/>
  <c r="AP11" i="47"/>
  <c r="AO11" i="47"/>
  <c r="AR19" i="46"/>
  <c r="AQ19" i="46"/>
  <c r="AP19" i="46"/>
  <c r="AO19" i="46"/>
  <c r="U20" i="46" s="1"/>
  <c r="AR18" i="46"/>
  <c r="AQ18" i="46"/>
  <c r="AP18" i="46"/>
  <c r="AO18" i="46"/>
  <c r="AR17" i="46"/>
  <c r="AQ17" i="46"/>
  <c r="AP17" i="46"/>
  <c r="AO17" i="46"/>
  <c r="AR16" i="46"/>
  <c r="AQ16" i="46"/>
  <c r="AP16" i="46"/>
  <c r="AO16" i="46"/>
  <c r="AR15" i="46"/>
  <c r="AQ15" i="46"/>
  <c r="AP15" i="46"/>
  <c r="AO15" i="46"/>
  <c r="AR14" i="46"/>
  <c r="AQ14" i="46"/>
  <c r="AP14" i="46"/>
  <c r="AO14" i="46"/>
  <c r="AR13" i="46"/>
  <c r="AQ13" i="46"/>
  <c r="AP13" i="46"/>
  <c r="AO13" i="46"/>
  <c r="AR12" i="46"/>
  <c r="AQ12" i="46"/>
  <c r="AP12" i="46"/>
  <c r="AO12" i="46"/>
  <c r="AR11" i="46"/>
  <c r="AQ11" i="46"/>
  <c r="AP11" i="46"/>
  <c r="AO11" i="46"/>
  <c r="AR33" i="45"/>
  <c r="AQ33" i="45"/>
  <c r="AP33" i="45"/>
  <c r="V34" i="45" s="1"/>
  <c r="AO33" i="45"/>
  <c r="U34" i="45" s="1"/>
  <c r="AR31" i="45"/>
  <c r="AQ31" i="45"/>
  <c r="AP31" i="45"/>
  <c r="V32" i="45" s="1"/>
  <c r="AO31" i="45"/>
  <c r="U32" i="45" s="1"/>
  <c r="AR29" i="45"/>
  <c r="AQ29" i="45"/>
  <c r="AP29" i="45"/>
  <c r="AO29" i="45"/>
  <c r="U30" i="45" s="1"/>
  <c r="AR27" i="45"/>
  <c r="AQ27" i="45"/>
  <c r="AP27" i="45"/>
  <c r="V28" i="45" s="1"/>
  <c r="AO27" i="45"/>
  <c r="U28" i="45" s="1"/>
  <c r="AR25" i="45"/>
  <c r="AQ25" i="45"/>
  <c r="AP25" i="45"/>
  <c r="V26" i="45" s="1"/>
  <c r="AO25" i="45"/>
  <c r="U26" i="45" s="1"/>
  <c r="AR23" i="45"/>
  <c r="AQ23" i="45"/>
  <c r="AP23" i="45"/>
  <c r="V24" i="45" s="1"/>
  <c r="AO23" i="45"/>
  <c r="U24" i="45" s="1"/>
  <c r="AR21" i="45"/>
  <c r="AQ21" i="45"/>
  <c r="AP21" i="45"/>
  <c r="AO21" i="45"/>
  <c r="U22" i="45" s="1"/>
  <c r="AR19" i="45"/>
  <c r="AQ19" i="45"/>
  <c r="AP19" i="45"/>
  <c r="AO19" i="45"/>
  <c r="U20" i="45" s="1"/>
  <c r="AR18" i="45"/>
  <c r="AQ18" i="45"/>
  <c r="AP18" i="45"/>
  <c r="AO18" i="45"/>
  <c r="AR17" i="45"/>
  <c r="AQ17" i="45"/>
  <c r="AP17" i="45"/>
  <c r="AO17" i="45"/>
  <c r="AR16" i="45"/>
  <c r="AQ16" i="45"/>
  <c r="AP16" i="45"/>
  <c r="AO16" i="45"/>
  <c r="AR15" i="45"/>
  <c r="AQ15" i="45"/>
  <c r="AP15" i="45"/>
  <c r="AO15" i="45"/>
  <c r="AR14" i="45"/>
  <c r="AQ14" i="45"/>
  <c r="AP14" i="45"/>
  <c r="AO14" i="45"/>
  <c r="AR13" i="45"/>
  <c r="AQ13" i="45"/>
  <c r="AP13" i="45"/>
  <c r="AO13" i="45"/>
  <c r="AR12" i="45"/>
  <c r="AQ12" i="45"/>
  <c r="AP12" i="45"/>
  <c r="AO12" i="45"/>
  <c r="AR11" i="45"/>
  <c r="AQ11" i="45"/>
  <c r="AP11" i="45"/>
  <c r="AO11" i="45"/>
  <c r="AR33" i="44"/>
  <c r="AQ33" i="44"/>
  <c r="AP33" i="44"/>
  <c r="AO33" i="44"/>
  <c r="AR31" i="44"/>
  <c r="AQ31" i="44"/>
  <c r="AP31" i="44"/>
  <c r="V32" i="44" s="1"/>
  <c r="AO31" i="44"/>
  <c r="AR29" i="44"/>
  <c r="AQ29" i="44"/>
  <c r="AP29" i="44"/>
  <c r="V30" i="44" s="1"/>
  <c r="AO29" i="44"/>
  <c r="AR27" i="44"/>
  <c r="AQ27" i="44"/>
  <c r="AP27" i="44"/>
  <c r="AO27" i="44"/>
  <c r="AR25" i="44"/>
  <c r="AQ25" i="44"/>
  <c r="AP25" i="44"/>
  <c r="AO25" i="44"/>
  <c r="AR23" i="44"/>
  <c r="AQ23" i="44"/>
  <c r="AP23" i="44"/>
  <c r="AO23" i="44"/>
  <c r="AR21" i="44"/>
  <c r="AQ21" i="44"/>
  <c r="AP21" i="44"/>
  <c r="V22" i="44" s="1"/>
  <c r="AO21" i="44"/>
  <c r="AR19" i="44"/>
  <c r="AQ19" i="44"/>
  <c r="AP19" i="44"/>
  <c r="V20" i="44" s="1"/>
  <c r="AO19" i="44"/>
  <c r="U20" i="44" s="1"/>
  <c r="AR18" i="44"/>
  <c r="AQ18" i="44"/>
  <c r="AP18" i="44"/>
  <c r="AO18" i="44"/>
  <c r="AR17" i="44"/>
  <c r="AQ17" i="44"/>
  <c r="AP17" i="44"/>
  <c r="AO17" i="44"/>
  <c r="AR16" i="44"/>
  <c r="AQ16" i="44"/>
  <c r="AP16" i="44"/>
  <c r="AO16" i="44"/>
  <c r="AR15" i="44"/>
  <c r="AQ15" i="44"/>
  <c r="AP15" i="44"/>
  <c r="AO15" i="44"/>
  <c r="AR14" i="44"/>
  <c r="AQ14" i="44"/>
  <c r="AP14" i="44"/>
  <c r="AO14" i="44"/>
  <c r="AR13" i="44"/>
  <c r="AQ13" i="44"/>
  <c r="AP13" i="44"/>
  <c r="AO13" i="44"/>
  <c r="AR12" i="44"/>
  <c r="AQ12" i="44"/>
  <c r="AP12" i="44"/>
  <c r="AO12" i="44"/>
  <c r="AR11" i="44"/>
  <c r="AQ11" i="44"/>
  <c r="AP11" i="44"/>
  <c r="AO11" i="44"/>
  <c r="AR33" i="43"/>
  <c r="AQ33" i="43"/>
  <c r="AP33" i="43"/>
  <c r="AO33" i="43"/>
  <c r="AR31" i="43"/>
  <c r="AQ31" i="43"/>
  <c r="AP31" i="43"/>
  <c r="V32" i="43" s="1"/>
  <c r="AO31" i="43"/>
  <c r="AR29" i="43"/>
  <c r="AQ29" i="43"/>
  <c r="AP29" i="43"/>
  <c r="V30" i="43" s="1"/>
  <c r="AO29" i="43"/>
  <c r="AR27" i="43"/>
  <c r="AQ27" i="43"/>
  <c r="AP27" i="43"/>
  <c r="AO27" i="43"/>
  <c r="AR25" i="43"/>
  <c r="AQ25" i="43"/>
  <c r="AP25" i="43"/>
  <c r="AO25" i="43"/>
  <c r="AR23" i="43"/>
  <c r="AQ23" i="43"/>
  <c r="AP23" i="43"/>
  <c r="AO23" i="43"/>
  <c r="AR21" i="43"/>
  <c r="AQ21" i="43"/>
  <c r="AP21" i="43"/>
  <c r="V22" i="43" s="1"/>
  <c r="AO21" i="43"/>
  <c r="AR19" i="43"/>
  <c r="AQ19" i="43"/>
  <c r="AP19" i="43"/>
  <c r="V20" i="43" s="1"/>
  <c r="AO19" i="43"/>
  <c r="U20" i="43" s="1"/>
  <c r="AR18" i="43"/>
  <c r="AQ18" i="43"/>
  <c r="AP18" i="43"/>
  <c r="AO18" i="43"/>
  <c r="AR17" i="43"/>
  <c r="AQ17" i="43"/>
  <c r="AP17" i="43"/>
  <c r="AO17" i="43"/>
  <c r="AR16" i="43"/>
  <c r="AQ16" i="43"/>
  <c r="AP16" i="43"/>
  <c r="AO16" i="43"/>
  <c r="AR15" i="43"/>
  <c r="AQ15" i="43"/>
  <c r="AP15" i="43"/>
  <c r="AO15" i="43"/>
  <c r="AR14" i="43"/>
  <c r="AQ14" i="43"/>
  <c r="AP14" i="43"/>
  <c r="AO14" i="43"/>
  <c r="AR13" i="43"/>
  <c r="AQ13" i="43"/>
  <c r="AP13" i="43"/>
  <c r="AO13" i="43"/>
  <c r="AR12" i="43"/>
  <c r="AQ12" i="43"/>
  <c r="AP12" i="43"/>
  <c r="AO12" i="43"/>
  <c r="AR11" i="43"/>
  <c r="AQ11" i="43"/>
  <c r="AP11" i="43"/>
  <c r="AO11" i="43"/>
  <c r="AR33" i="42"/>
  <c r="AQ33" i="42"/>
  <c r="AP33" i="42"/>
  <c r="V34" i="42" s="1"/>
  <c r="AO33" i="42"/>
  <c r="AR31" i="42"/>
  <c r="AQ31" i="42"/>
  <c r="AP31" i="42"/>
  <c r="AO31" i="42"/>
  <c r="AR29" i="42"/>
  <c r="AQ29" i="42"/>
  <c r="AP29" i="42"/>
  <c r="AO29" i="42"/>
  <c r="AR27" i="42"/>
  <c r="AQ27" i="42"/>
  <c r="AP27" i="42"/>
  <c r="V28" i="42" s="1"/>
  <c r="AO27" i="42"/>
  <c r="AR25" i="42"/>
  <c r="AQ25" i="42"/>
  <c r="AP25" i="42"/>
  <c r="V26" i="42" s="1"/>
  <c r="AO25" i="42"/>
  <c r="AR23" i="42"/>
  <c r="AQ23" i="42"/>
  <c r="AP23" i="42"/>
  <c r="V24" i="42" s="1"/>
  <c r="AO23" i="42"/>
  <c r="AR21" i="42"/>
  <c r="AQ21" i="42"/>
  <c r="AP21" i="42"/>
  <c r="V22" i="42" s="1"/>
  <c r="AO21" i="42"/>
  <c r="AR19" i="42"/>
  <c r="AQ19" i="42"/>
  <c r="AP19" i="42"/>
  <c r="AO19" i="42"/>
  <c r="U20" i="42" s="1"/>
  <c r="AR18" i="42"/>
  <c r="AQ18" i="42"/>
  <c r="AP18" i="42"/>
  <c r="AO18" i="42"/>
  <c r="AR17" i="42"/>
  <c r="AQ17" i="42"/>
  <c r="AP17" i="42"/>
  <c r="AO17" i="42"/>
  <c r="AR16" i="42"/>
  <c r="AQ16" i="42"/>
  <c r="AP16" i="42"/>
  <c r="AO16" i="42"/>
  <c r="AR15" i="42"/>
  <c r="AQ15" i="42"/>
  <c r="AP15" i="42"/>
  <c r="AO15" i="42"/>
  <c r="AR14" i="42"/>
  <c r="AQ14" i="42"/>
  <c r="AP14" i="42"/>
  <c r="AO14" i="42"/>
  <c r="AR13" i="42"/>
  <c r="AQ13" i="42"/>
  <c r="AP13" i="42"/>
  <c r="AO13" i="42"/>
  <c r="AR12" i="42"/>
  <c r="AQ12" i="42"/>
  <c r="AP12" i="42"/>
  <c r="AO12" i="42"/>
  <c r="AR11" i="42"/>
  <c r="AQ11" i="42"/>
  <c r="AP11" i="42"/>
  <c r="AO11" i="42"/>
  <c r="AR12" i="3"/>
  <c r="AR13" i="3"/>
  <c r="AR14" i="3"/>
  <c r="AR15" i="3"/>
  <c r="AR16" i="3"/>
  <c r="AR17" i="3"/>
  <c r="AR18" i="3"/>
  <c r="AR19" i="3"/>
  <c r="AR21" i="3"/>
  <c r="AR23" i="3"/>
  <c r="AR25" i="3"/>
  <c r="AR27" i="3"/>
  <c r="AR29" i="3"/>
  <c r="AR31" i="3"/>
  <c r="AR33" i="3"/>
  <c r="AQ13" i="3"/>
  <c r="AQ14" i="3"/>
  <c r="AQ15" i="3"/>
  <c r="AQ16" i="3"/>
  <c r="AQ17" i="3"/>
  <c r="AQ18" i="3"/>
  <c r="AQ19" i="3"/>
  <c r="AQ21" i="3"/>
  <c r="AQ23" i="3"/>
  <c r="AQ25" i="3"/>
  <c r="AQ27" i="3"/>
  <c r="AQ29" i="3"/>
  <c r="AQ31" i="3"/>
  <c r="AQ33" i="3"/>
  <c r="AQ12" i="3"/>
  <c r="AR11" i="3"/>
  <c r="AQ11" i="3"/>
  <c r="AP33" i="3"/>
  <c r="AO33" i="3"/>
  <c r="U34" i="3" s="1"/>
  <c r="AP31" i="3"/>
  <c r="AO31" i="3"/>
  <c r="U32" i="3" s="1"/>
  <c r="AP29" i="3"/>
  <c r="V30" i="3" s="1"/>
  <c r="AO29" i="3"/>
  <c r="U30" i="3" s="1"/>
  <c r="AP27" i="3"/>
  <c r="V28" i="3" s="1"/>
  <c r="AO27" i="3"/>
  <c r="U28" i="3" s="1"/>
  <c r="AP25" i="3"/>
  <c r="AO25" i="3"/>
  <c r="U26" i="3" s="1"/>
  <c r="AP23" i="3"/>
  <c r="AO23" i="3"/>
  <c r="AP21" i="3"/>
  <c r="V22" i="3" s="1"/>
  <c r="AO21" i="3"/>
  <c r="U22" i="3" s="1"/>
  <c r="U24" i="50" l="1"/>
  <c r="Y24" i="50"/>
  <c r="T24" i="50"/>
  <c r="V24" i="50"/>
  <c r="T26" i="50"/>
  <c r="V26" i="50"/>
  <c r="T28" i="50"/>
  <c r="V28" i="50"/>
  <c r="T32" i="50"/>
  <c r="V32" i="50"/>
  <c r="T34" i="50"/>
  <c r="V34" i="50"/>
  <c r="V28" i="49"/>
  <c r="U20" i="49"/>
  <c r="U22" i="49"/>
  <c r="U24" i="49"/>
  <c r="U26" i="49"/>
  <c r="U28" i="49"/>
  <c r="U30" i="49"/>
  <c r="U32" i="49"/>
  <c r="U34" i="49"/>
  <c r="V20" i="49"/>
  <c r="V22" i="49"/>
  <c r="V32" i="49"/>
  <c r="T24" i="49"/>
  <c r="V24" i="49"/>
  <c r="T26" i="49"/>
  <c r="V26" i="49"/>
  <c r="T30" i="49"/>
  <c r="V30" i="49"/>
  <c r="T34" i="49"/>
  <c r="V34" i="49"/>
  <c r="T24" i="48"/>
  <c r="V24" i="48"/>
  <c r="T26" i="48"/>
  <c r="V26" i="48"/>
  <c r="T28" i="48"/>
  <c r="V28" i="48"/>
  <c r="T32" i="48"/>
  <c r="V32" i="48"/>
  <c r="T34" i="48"/>
  <c r="V34" i="48"/>
  <c r="T20" i="47"/>
  <c r="V20" i="47"/>
  <c r="T24" i="47"/>
  <c r="V24" i="47"/>
  <c r="T28" i="47"/>
  <c r="V28" i="47"/>
  <c r="T30" i="47"/>
  <c r="V30" i="47"/>
  <c r="T34" i="47"/>
  <c r="V34" i="47"/>
  <c r="T22" i="47"/>
  <c r="V22" i="47"/>
  <c r="T26" i="47"/>
  <c r="V26" i="47"/>
  <c r="T32" i="47"/>
  <c r="V32" i="47"/>
  <c r="T20" i="46"/>
  <c r="V20" i="46"/>
  <c r="T20" i="45"/>
  <c r="V20" i="45"/>
  <c r="T22" i="45"/>
  <c r="V22" i="45"/>
  <c r="T30" i="45"/>
  <c r="V30" i="45"/>
  <c r="T24" i="44"/>
  <c r="V24" i="44"/>
  <c r="T28" i="44"/>
  <c r="V28" i="44"/>
  <c r="O22" i="44"/>
  <c r="U22" i="44"/>
  <c r="O24" i="44"/>
  <c r="U24" i="44"/>
  <c r="O26" i="44"/>
  <c r="U26" i="44"/>
  <c r="O28" i="44"/>
  <c r="U28" i="44"/>
  <c r="O30" i="44"/>
  <c r="U30" i="44"/>
  <c r="O32" i="44"/>
  <c r="U32" i="44"/>
  <c r="O34" i="44"/>
  <c r="U34" i="44"/>
  <c r="T26" i="44"/>
  <c r="V26" i="44"/>
  <c r="T34" i="44"/>
  <c r="V34" i="44"/>
  <c r="T24" i="43"/>
  <c r="V24" i="43"/>
  <c r="T26" i="43"/>
  <c r="V26" i="43"/>
  <c r="O22" i="43"/>
  <c r="U22" i="43"/>
  <c r="O24" i="43"/>
  <c r="U24" i="43"/>
  <c r="O26" i="43"/>
  <c r="U26" i="43"/>
  <c r="O28" i="43"/>
  <c r="U28" i="43"/>
  <c r="O30" i="43"/>
  <c r="U30" i="43"/>
  <c r="O32" i="43"/>
  <c r="U32" i="43"/>
  <c r="O34" i="43"/>
  <c r="U34" i="43"/>
  <c r="T28" i="43"/>
  <c r="V28" i="43"/>
  <c r="T34" i="43"/>
  <c r="V34" i="43"/>
  <c r="O26" i="42"/>
  <c r="U26" i="42"/>
  <c r="O30" i="42"/>
  <c r="U30" i="42"/>
  <c r="T20" i="42"/>
  <c r="V20" i="42"/>
  <c r="T30" i="42"/>
  <c r="V30" i="42"/>
  <c r="T32" i="42"/>
  <c r="V32" i="42"/>
  <c r="O22" i="42"/>
  <c r="U22" i="42"/>
  <c r="O28" i="42"/>
  <c r="U28" i="42"/>
  <c r="O34" i="42"/>
  <c r="U34" i="42"/>
  <c r="O24" i="42"/>
  <c r="U24" i="42"/>
  <c r="O32" i="42"/>
  <c r="U32" i="42"/>
  <c r="T24" i="3"/>
  <c r="V24" i="3"/>
  <c r="T26" i="3"/>
  <c r="V26" i="3"/>
  <c r="T34" i="3"/>
  <c r="V34" i="3"/>
  <c r="S24" i="3"/>
  <c r="U24" i="3"/>
  <c r="T32" i="3"/>
  <c r="V32" i="3"/>
  <c r="P22" i="50"/>
  <c r="T22" i="50"/>
  <c r="P30" i="50"/>
  <c r="T30" i="50"/>
  <c r="S28" i="50"/>
  <c r="S24" i="50"/>
  <c r="S34" i="50"/>
  <c r="S30" i="50"/>
  <c r="S26" i="50"/>
  <c r="S22" i="50"/>
  <c r="S32" i="50"/>
  <c r="S20" i="50"/>
  <c r="P20" i="50"/>
  <c r="T20" i="50"/>
  <c r="P20" i="49"/>
  <c r="T20" i="49"/>
  <c r="P28" i="49"/>
  <c r="T28" i="49"/>
  <c r="S30" i="49"/>
  <c r="S32" i="49"/>
  <c r="S28" i="49"/>
  <c r="S24" i="49"/>
  <c r="S20" i="49"/>
  <c r="S34" i="49"/>
  <c r="S26" i="49"/>
  <c r="S22" i="49"/>
  <c r="P22" i="49"/>
  <c r="T22" i="49"/>
  <c r="P32" i="49"/>
  <c r="T32" i="49"/>
  <c r="S34" i="48"/>
  <c r="S30" i="48"/>
  <c r="S26" i="48"/>
  <c r="S22" i="48"/>
  <c r="S32" i="48"/>
  <c r="S28" i="48"/>
  <c r="S24" i="48"/>
  <c r="S20" i="48"/>
  <c r="P22" i="48"/>
  <c r="T22" i="48"/>
  <c r="P30" i="48"/>
  <c r="T30" i="48"/>
  <c r="P20" i="48"/>
  <c r="T20" i="48"/>
  <c r="S32" i="47"/>
  <c r="S24" i="47"/>
  <c r="S34" i="47"/>
  <c r="S30" i="47"/>
  <c r="S26" i="47"/>
  <c r="S22" i="47"/>
  <c r="S28" i="47"/>
  <c r="S20" i="47"/>
  <c r="P26" i="45"/>
  <c r="T26" i="45"/>
  <c r="P28" i="45"/>
  <c r="T28" i="45"/>
  <c r="P34" i="45"/>
  <c r="T34" i="45"/>
  <c r="S28" i="45"/>
  <c r="S24" i="45"/>
  <c r="S34" i="45"/>
  <c r="S30" i="45"/>
  <c r="S26" i="45"/>
  <c r="S22" i="45"/>
  <c r="S32" i="45"/>
  <c r="S20" i="45"/>
  <c r="P24" i="45"/>
  <c r="T24" i="45"/>
  <c r="P32" i="45"/>
  <c r="T32" i="45"/>
  <c r="S34" i="44"/>
  <c r="S30" i="44"/>
  <c r="S26" i="44"/>
  <c r="S22" i="44"/>
  <c r="S28" i="44"/>
  <c r="S24" i="44"/>
  <c r="S20" i="44"/>
  <c r="P20" i="44"/>
  <c r="T20" i="44"/>
  <c r="P30" i="44"/>
  <c r="T30" i="44"/>
  <c r="T32" i="44"/>
  <c r="S32" i="44"/>
  <c r="P22" i="44"/>
  <c r="T22" i="44"/>
  <c r="P22" i="43"/>
  <c r="T22" i="43"/>
  <c r="S34" i="43"/>
  <c r="S22" i="43"/>
  <c r="S32" i="43"/>
  <c r="S28" i="43"/>
  <c r="S24" i="43"/>
  <c r="S20" i="43"/>
  <c r="S30" i="43"/>
  <c r="S26" i="43"/>
  <c r="P20" i="43"/>
  <c r="T20" i="43"/>
  <c r="P30" i="43"/>
  <c r="T30" i="43"/>
  <c r="P32" i="43"/>
  <c r="T32" i="43"/>
  <c r="P24" i="42"/>
  <c r="T24" i="42"/>
  <c r="P28" i="42"/>
  <c r="T28" i="42"/>
  <c r="S34" i="42"/>
  <c r="S30" i="42"/>
  <c r="S26" i="42"/>
  <c r="S22" i="42"/>
  <c r="S28" i="42"/>
  <c r="S24" i="42"/>
  <c r="S20" i="42"/>
  <c r="S32" i="42"/>
  <c r="H22" i="42"/>
  <c r="T22" i="42"/>
  <c r="P26" i="42"/>
  <c r="T26" i="42"/>
  <c r="P34" i="42"/>
  <c r="T34" i="42"/>
  <c r="O22" i="3"/>
  <c r="S22" i="3"/>
  <c r="O26" i="3"/>
  <c r="S26" i="3"/>
  <c r="P28" i="3"/>
  <c r="T28" i="3"/>
  <c r="P22" i="3"/>
  <c r="T22" i="3"/>
  <c r="P30" i="3"/>
  <c r="T30" i="3"/>
  <c r="S34" i="46"/>
  <c r="S30" i="46"/>
  <c r="S26" i="46"/>
  <c r="S22" i="46"/>
  <c r="S32" i="46"/>
  <c r="S28" i="46"/>
  <c r="S24" i="46"/>
  <c r="S20" i="46"/>
  <c r="AR21" i="46"/>
  <c r="AP21" i="46"/>
  <c r="O20" i="46"/>
  <c r="P20" i="46"/>
  <c r="L24" i="50"/>
  <c r="P24" i="50"/>
  <c r="L26" i="50"/>
  <c r="P26" i="50"/>
  <c r="L28" i="50"/>
  <c r="P28" i="50"/>
  <c r="L32" i="50"/>
  <c r="P32" i="50"/>
  <c r="L34" i="50"/>
  <c r="P34" i="50"/>
  <c r="K24" i="50"/>
  <c r="O20" i="50"/>
  <c r="E22" i="50"/>
  <c r="O22" i="50"/>
  <c r="E24" i="50"/>
  <c r="O24" i="50"/>
  <c r="E26" i="50"/>
  <c r="O26" i="50"/>
  <c r="E28" i="50"/>
  <c r="O28" i="50"/>
  <c r="E30" i="50"/>
  <c r="O30" i="50"/>
  <c r="E32" i="50"/>
  <c r="O32" i="50"/>
  <c r="E34" i="50"/>
  <c r="O34" i="50"/>
  <c r="L26" i="49"/>
  <c r="P26" i="49"/>
  <c r="L24" i="49"/>
  <c r="P24" i="49"/>
  <c r="J30" i="49"/>
  <c r="P30" i="49"/>
  <c r="L34" i="49"/>
  <c r="P34" i="49"/>
  <c r="K24" i="49"/>
  <c r="O20" i="49"/>
  <c r="E22" i="49"/>
  <c r="O22" i="49"/>
  <c r="E24" i="49"/>
  <c r="O24" i="49"/>
  <c r="E26" i="49"/>
  <c r="O26" i="49"/>
  <c r="E28" i="49"/>
  <c r="O28" i="49"/>
  <c r="E30" i="49"/>
  <c r="O30" i="49"/>
  <c r="E32" i="49"/>
  <c r="O32" i="49"/>
  <c r="E34" i="49"/>
  <c r="O34" i="49"/>
  <c r="K24" i="48"/>
  <c r="O20" i="48"/>
  <c r="E22" i="48"/>
  <c r="O22" i="48"/>
  <c r="E24" i="48"/>
  <c r="O24" i="48"/>
  <c r="E26" i="48"/>
  <c r="O26" i="48"/>
  <c r="E28" i="48"/>
  <c r="O28" i="48"/>
  <c r="E30" i="48"/>
  <c r="O30" i="48"/>
  <c r="E32" i="48"/>
  <c r="O32" i="48"/>
  <c r="E34" i="48"/>
  <c r="O34" i="48"/>
  <c r="H30" i="48"/>
  <c r="L24" i="48"/>
  <c r="P24" i="48"/>
  <c r="L26" i="48"/>
  <c r="P26" i="48"/>
  <c r="L28" i="48"/>
  <c r="P28" i="48"/>
  <c r="L32" i="48"/>
  <c r="P32" i="48"/>
  <c r="L34" i="48"/>
  <c r="P34" i="48"/>
  <c r="P20" i="47"/>
  <c r="P22" i="47"/>
  <c r="P30" i="47"/>
  <c r="O24" i="47"/>
  <c r="O26" i="47"/>
  <c r="O34" i="47"/>
  <c r="K24" i="47"/>
  <c r="O20" i="47"/>
  <c r="E22" i="47"/>
  <c r="O22" i="47"/>
  <c r="E28" i="47"/>
  <c r="O28" i="47"/>
  <c r="E30" i="47"/>
  <c r="O30" i="47"/>
  <c r="E32" i="47"/>
  <c r="O32" i="47"/>
  <c r="L24" i="47"/>
  <c r="P24" i="47"/>
  <c r="L26" i="47"/>
  <c r="P26" i="47"/>
  <c r="L28" i="47"/>
  <c r="P28" i="47"/>
  <c r="L32" i="47"/>
  <c r="P32" i="47"/>
  <c r="L34" i="47"/>
  <c r="P34" i="47"/>
  <c r="K24" i="45"/>
  <c r="O20" i="45"/>
  <c r="E22" i="45"/>
  <c r="O22" i="45"/>
  <c r="E24" i="45"/>
  <c r="O24" i="45"/>
  <c r="E26" i="45"/>
  <c r="O26" i="45"/>
  <c r="E28" i="45"/>
  <c r="O28" i="45"/>
  <c r="E30" i="45"/>
  <c r="O30" i="45"/>
  <c r="E32" i="45"/>
  <c r="O32" i="45"/>
  <c r="E34" i="45"/>
  <c r="O34" i="45"/>
  <c r="J20" i="45"/>
  <c r="P20" i="45"/>
  <c r="J22" i="45"/>
  <c r="P22" i="45"/>
  <c r="J30" i="45"/>
  <c r="P30" i="45"/>
  <c r="K24" i="44"/>
  <c r="O20" i="44"/>
  <c r="L24" i="44"/>
  <c r="P24" i="44"/>
  <c r="L26" i="44"/>
  <c r="P26" i="44"/>
  <c r="L28" i="44"/>
  <c r="P28" i="44"/>
  <c r="L32" i="44"/>
  <c r="P32" i="44"/>
  <c r="L34" i="44"/>
  <c r="P34" i="44"/>
  <c r="K24" i="43"/>
  <c r="O20" i="43"/>
  <c r="L24" i="43"/>
  <c r="P24" i="43"/>
  <c r="L26" i="43"/>
  <c r="P26" i="43"/>
  <c r="L28" i="43"/>
  <c r="P28" i="43"/>
  <c r="L34" i="43"/>
  <c r="P34" i="43"/>
  <c r="K24" i="42"/>
  <c r="O20" i="42"/>
  <c r="J20" i="42"/>
  <c r="P20" i="42"/>
  <c r="J22" i="42"/>
  <c r="P22" i="42"/>
  <c r="J30" i="42"/>
  <c r="P30" i="42"/>
  <c r="H32" i="42"/>
  <c r="P32" i="42"/>
  <c r="H34" i="42"/>
  <c r="L26" i="3"/>
  <c r="P26" i="3"/>
  <c r="L34" i="3"/>
  <c r="P34" i="3"/>
  <c r="K24" i="3"/>
  <c r="O24" i="3"/>
  <c r="E28" i="3"/>
  <c r="O28" i="3"/>
  <c r="E32" i="3"/>
  <c r="O32" i="3"/>
  <c r="L24" i="3"/>
  <c r="P24" i="3"/>
  <c r="L32" i="3"/>
  <c r="P32" i="3"/>
  <c r="E30" i="3"/>
  <c r="O30" i="3"/>
  <c r="E34" i="3"/>
  <c r="O34" i="3"/>
  <c r="J32" i="49"/>
  <c r="L32" i="49"/>
  <c r="G32" i="46"/>
  <c r="K24" i="46"/>
  <c r="J24" i="45"/>
  <c r="L24" i="45"/>
  <c r="J26" i="45"/>
  <c r="L26" i="45"/>
  <c r="J28" i="45"/>
  <c r="L28" i="45"/>
  <c r="J32" i="45"/>
  <c r="L32" i="45"/>
  <c r="J34" i="45"/>
  <c r="L34" i="45"/>
  <c r="J32" i="43"/>
  <c r="L32" i="43"/>
  <c r="H32" i="43"/>
  <c r="J24" i="42"/>
  <c r="L24" i="42"/>
  <c r="J26" i="42"/>
  <c r="L26" i="42"/>
  <c r="J28" i="42"/>
  <c r="L28" i="42"/>
  <c r="J32" i="42"/>
  <c r="L32" i="42"/>
  <c r="J34" i="42"/>
  <c r="L34" i="42"/>
  <c r="H20" i="42"/>
  <c r="J28" i="3"/>
  <c r="L28" i="3"/>
  <c r="F20" i="50"/>
  <c r="J20" i="50"/>
  <c r="F22" i="50"/>
  <c r="J22" i="50"/>
  <c r="F24" i="50"/>
  <c r="J24" i="50"/>
  <c r="F26" i="50"/>
  <c r="J26" i="50"/>
  <c r="F28" i="50"/>
  <c r="J28" i="50"/>
  <c r="F30" i="50"/>
  <c r="J30" i="50"/>
  <c r="F32" i="50"/>
  <c r="J32" i="50"/>
  <c r="F34" i="50"/>
  <c r="J34" i="50"/>
  <c r="H20" i="50"/>
  <c r="H22" i="50"/>
  <c r="H32" i="50"/>
  <c r="H34" i="50"/>
  <c r="H28" i="50"/>
  <c r="H30" i="50"/>
  <c r="E20" i="50"/>
  <c r="I34" i="50"/>
  <c r="I30" i="50"/>
  <c r="I26" i="50"/>
  <c r="I22" i="50"/>
  <c r="I32" i="50"/>
  <c r="I20" i="50"/>
  <c r="I28" i="50"/>
  <c r="I24" i="50"/>
  <c r="G34" i="50"/>
  <c r="G30" i="50"/>
  <c r="G26" i="50"/>
  <c r="G22" i="50"/>
  <c r="G32" i="50"/>
  <c r="G28" i="50"/>
  <c r="G24" i="50"/>
  <c r="G20" i="50"/>
  <c r="H24" i="50"/>
  <c r="H26" i="50"/>
  <c r="I32" i="49"/>
  <c r="I24" i="49"/>
  <c r="I34" i="49"/>
  <c r="I30" i="49"/>
  <c r="I26" i="49"/>
  <c r="I22" i="49"/>
  <c r="I28" i="49"/>
  <c r="I20" i="49"/>
  <c r="F20" i="49"/>
  <c r="J20" i="49"/>
  <c r="H20" i="49"/>
  <c r="F22" i="49"/>
  <c r="J22" i="49"/>
  <c r="H22" i="49"/>
  <c r="F24" i="49"/>
  <c r="J24" i="49"/>
  <c r="H24" i="49"/>
  <c r="F26" i="49"/>
  <c r="J26" i="49"/>
  <c r="H26" i="49"/>
  <c r="F28" i="49"/>
  <c r="J28" i="49"/>
  <c r="H28" i="49"/>
  <c r="H34" i="49"/>
  <c r="J34" i="49"/>
  <c r="E20" i="48"/>
  <c r="I34" i="48"/>
  <c r="I30" i="48"/>
  <c r="I26" i="48"/>
  <c r="I22" i="48"/>
  <c r="I32" i="48"/>
  <c r="I28" i="48"/>
  <c r="I24" i="48"/>
  <c r="I20" i="48"/>
  <c r="F20" i="48"/>
  <c r="J20" i="48"/>
  <c r="F22" i="48"/>
  <c r="J22" i="48"/>
  <c r="F24" i="48"/>
  <c r="J24" i="48"/>
  <c r="F26" i="48"/>
  <c r="J26" i="48"/>
  <c r="F28" i="48"/>
  <c r="J28" i="48"/>
  <c r="F30" i="48"/>
  <c r="J30" i="48"/>
  <c r="F32" i="48"/>
  <c r="J32" i="48"/>
  <c r="H34" i="48"/>
  <c r="J34" i="48"/>
  <c r="G34" i="48"/>
  <c r="H26" i="48"/>
  <c r="G22" i="47"/>
  <c r="I34" i="47"/>
  <c r="I30" i="47"/>
  <c r="I26" i="47"/>
  <c r="I22" i="47"/>
  <c r="I32" i="47"/>
  <c r="I28" i="47"/>
  <c r="I24" i="47"/>
  <c r="I20" i="47"/>
  <c r="G30" i="47"/>
  <c r="F20" i="47"/>
  <c r="J20" i="47"/>
  <c r="F22" i="47"/>
  <c r="J22" i="47"/>
  <c r="F24" i="47"/>
  <c r="J24" i="47"/>
  <c r="F26" i="47"/>
  <c r="J26" i="47"/>
  <c r="F28" i="47"/>
  <c r="J28" i="47"/>
  <c r="F30" i="47"/>
  <c r="J30" i="47"/>
  <c r="F32" i="47"/>
  <c r="J32" i="47"/>
  <c r="H34" i="47"/>
  <c r="J34" i="47"/>
  <c r="G32" i="47"/>
  <c r="G28" i="47"/>
  <c r="G34" i="47"/>
  <c r="E20" i="46"/>
  <c r="I34" i="46"/>
  <c r="I30" i="46"/>
  <c r="I26" i="46"/>
  <c r="I22" i="46"/>
  <c r="I32" i="46"/>
  <c r="I28" i="46"/>
  <c r="I24" i="46"/>
  <c r="I20" i="46"/>
  <c r="F20" i="46"/>
  <c r="J20" i="46"/>
  <c r="J22" i="46"/>
  <c r="G34" i="46"/>
  <c r="E20" i="45"/>
  <c r="I34" i="45"/>
  <c r="I30" i="45"/>
  <c r="I26" i="45"/>
  <c r="I22" i="45"/>
  <c r="I32" i="45"/>
  <c r="I24" i="45"/>
  <c r="I28" i="45"/>
  <c r="I20" i="45"/>
  <c r="G26" i="45"/>
  <c r="G30" i="45"/>
  <c r="G20" i="45"/>
  <c r="G24" i="45"/>
  <c r="G20" i="44"/>
  <c r="I34" i="44"/>
  <c r="I26" i="44"/>
  <c r="I22" i="44"/>
  <c r="I28" i="44"/>
  <c r="I24" i="44"/>
  <c r="I20" i="44"/>
  <c r="I30" i="44"/>
  <c r="H20" i="44"/>
  <c r="J20" i="44"/>
  <c r="H24" i="44"/>
  <c r="J24" i="44"/>
  <c r="H28" i="44"/>
  <c r="J28" i="44"/>
  <c r="H32" i="44"/>
  <c r="J32" i="44"/>
  <c r="I32" i="44"/>
  <c r="G26" i="44"/>
  <c r="H22" i="44"/>
  <c r="J22" i="44"/>
  <c r="H26" i="44"/>
  <c r="J26" i="44"/>
  <c r="H30" i="44"/>
  <c r="J30" i="44"/>
  <c r="H34" i="44"/>
  <c r="J34" i="44"/>
  <c r="G24" i="44"/>
  <c r="G20" i="43"/>
  <c r="I34" i="43"/>
  <c r="I30" i="43"/>
  <c r="I26" i="43"/>
  <c r="I22" i="43"/>
  <c r="I32" i="43"/>
  <c r="I28" i="43"/>
  <c r="I24" i="43"/>
  <c r="I20" i="43"/>
  <c r="H20" i="43"/>
  <c r="J20" i="43"/>
  <c r="H22" i="43"/>
  <c r="J22" i="43"/>
  <c r="H24" i="43"/>
  <c r="J24" i="43"/>
  <c r="H26" i="43"/>
  <c r="J26" i="43"/>
  <c r="H28" i="43"/>
  <c r="J28" i="43"/>
  <c r="H30" i="43"/>
  <c r="J30" i="43"/>
  <c r="H34" i="43"/>
  <c r="J34" i="43"/>
  <c r="I26" i="42"/>
  <c r="I30" i="42"/>
  <c r="I22" i="42"/>
  <c r="I32" i="42"/>
  <c r="I28" i="42"/>
  <c r="I24" i="42"/>
  <c r="I20" i="42"/>
  <c r="I34" i="42"/>
  <c r="G34" i="42"/>
  <c r="G26" i="42"/>
  <c r="G24" i="42"/>
  <c r="G28" i="42"/>
  <c r="G20" i="42"/>
  <c r="G32" i="42"/>
  <c r="G30" i="42"/>
  <c r="G22" i="42"/>
  <c r="H24" i="42"/>
  <c r="H28" i="42"/>
  <c r="H26" i="42"/>
  <c r="H30" i="42"/>
  <c r="E24" i="3"/>
  <c r="I24" i="3"/>
  <c r="F24" i="3"/>
  <c r="J24" i="3"/>
  <c r="F32" i="3"/>
  <c r="J32" i="3"/>
  <c r="E22" i="3"/>
  <c r="I22" i="3"/>
  <c r="E26" i="3"/>
  <c r="I26" i="3"/>
  <c r="F22" i="3"/>
  <c r="J22" i="3"/>
  <c r="F26" i="3"/>
  <c r="J26" i="3"/>
  <c r="F30" i="3"/>
  <c r="J30" i="3"/>
  <c r="F34" i="3"/>
  <c r="J34" i="3"/>
  <c r="F30" i="49"/>
  <c r="H30" i="49"/>
  <c r="F32" i="49"/>
  <c r="H32" i="49"/>
  <c r="E20" i="49"/>
  <c r="G34" i="49"/>
  <c r="G32" i="49"/>
  <c r="G30" i="49"/>
  <c r="G28" i="49"/>
  <c r="G26" i="49"/>
  <c r="G24" i="49"/>
  <c r="G22" i="49"/>
  <c r="G20" i="49"/>
  <c r="H20" i="48"/>
  <c r="H22" i="48"/>
  <c r="H24" i="48"/>
  <c r="H28" i="48"/>
  <c r="H32" i="48"/>
  <c r="G30" i="48"/>
  <c r="G32" i="48"/>
  <c r="G28" i="48"/>
  <c r="G24" i="48"/>
  <c r="G26" i="48"/>
  <c r="G20" i="48"/>
  <c r="G22" i="48"/>
  <c r="H20" i="47"/>
  <c r="H22" i="47"/>
  <c r="H24" i="47"/>
  <c r="H26" i="47"/>
  <c r="H28" i="47"/>
  <c r="H30" i="47"/>
  <c r="H32" i="47"/>
  <c r="G24" i="47"/>
  <c r="G26" i="47"/>
  <c r="G20" i="47"/>
  <c r="H20" i="46"/>
  <c r="G28" i="46"/>
  <c r="G26" i="46"/>
  <c r="G24" i="46"/>
  <c r="G30" i="46"/>
  <c r="G22" i="46"/>
  <c r="G20" i="46"/>
  <c r="F20" i="45"/>
  <c r="H20" i="45"/>
  <c r="F22" i="45"/>
  <c r="H22" i="45"/>
  <c r="F24" i="45"/>
  <c r="H24" i="45"/>
  <c r="F26" i="45"/>
  <c r="H26" i="45"/>
  <c r="F28" i="45"/>
  <c r="H28" i="45"/>
  <c r="F30" i="45"/>
  <c r="H30" i="45"/>
  <c r="F32" i="45"/>
  <c r="H32" i="45"/>
  <c r="F34" i="45"/>
  <c r="H34" i="45"/>
  <c r="G22" i="45"/>
  <c r="G34" i="45"/>
  <c r="G32" i="45"/>
  <c r="G28" i="45"/>
  <c r="G30" i="44"/>
  <c r="G32" i="44"/>
  <c r="G34" i="44"/>
  <c r="G28" i="44"/>
  <c r="G22" i="44"/>
  <c r="G28" i="43"/>
  <c r="G34" i="43"/>
  <c r="G32" i="43"/>
  <c r="G22" i="43"/>
  <c r="G30" i="43"/>
  <c r="G24" i="43"/>
  <c r="G26" i="43"/>
  <c r="H28" i="3"/>
  <c r="F28" i="3"/>
  <c r="H30" i="3"/>
  <c r="H24" i="3"/>
  <c r="H34" i="3"/>
  <c r="H32" i="3"/>
  <c r="H26" i="3"/>
  <c r="H22" i="3"/>
  <c r="F34" i="49"/>
  <c r="F34" i="48"/>
  <c r="E20" i="47"/>
  <c r="E26" i="47"/>
  <c r="E34" i="47"/>
  <c r="F34" i="47"/>
  <c r="E24" i="47"/>
  <c r="E20" i="44"/>
  <c r="E22" i="44"/>
  <c r="E24" i="44"/>
  <c r="E26" i="44"/>
  <c r="E28" i="44"/>
  <c r="E30" i="44"/>
  <c r="E32" i="44"/>
  <c r="E34" i="44"/>
  <c r="F20" i="44"/>
  <c r="F22" i="44"/>
  <c r="F24" i="44"/>
  <c r="F26" i="44"/>
  <c r="F28" i="44"/>
  <c r="F30" i="44"/>
  <c r="F32" i="44"/>
  <c r="F34" i="44"/>
  <c r="E20" i="43"/>
  <c r="E22" i="43"/>
  <c r="E24" i="43"/>
  <c r="E26" i="43"/>
  <c r="E28" i="43"/>
  <c r="E30" i="43"/>
  <c r="E32" i="43"/>
  <c r="E34" i="43"/>
  <c r="F20" i="43"/>
  <c r="F22" i="43"/>
  <c r="F24" i="43"/>
  <c r="F26" i="43"/>
  <c r="F28" i="43"/>
  <c r="F30" i="43"/>
  <c r="F32" i="43"/>
  <c r="F34" i="43"/>
  <c r="E20" i="42"/>
  <c r="E22" i="42"/>
  <c r="E24" i="42"/>
  <c r="E26" i="42"/>
  <c r="E28" i="42"/>
  <c r="E30" i="42"/>
  <c r="E32" i="42"/>
  <c r="E34" i="42"/>
  <c r="F20" i="42"/>
  <c r="F22" i="42"/>
  <c r="F24" i="42"/>
  <c r="F26" i="42"/>
  <c r="F28" i="42"/>
  <c r="F30" i="42"/>
  <c r="F32" i="42"/>
  <c r="F34" i="42"/>
  <c r="T22" i="46" l="1"/>
  <c r="V22" i="46"/>
  <c r="H22" i="46"/>
  <c r="F22" i="46"/>
  <c r="P22" i="46"/>
  <c r="AQ21" i="46"/>
  <c r="AO21" i="46"/>
  <c r="U22" i="46" s="1"/>
  <c r="AQ25" i="46"/>
  <c r="AO25" i="46"/>
  <c r="U26" i="46" s="1"/>
  <c r="AQ27" i="46"/>
  <c r="AO27" i="46"/>
  <c r="U28" i="46" s="1"/>
  <c r="AQ29" i="46"/>
  <c r="AO29" i="46"/>
  <c r="U30" i="46" s="1"/>
  <c r="AQ23" i="46"/>
  <c r="AO23" i="46"/>
  <c r="U24" i="46" s="1"/>
  <c r="AQ33" i="46"/>
  <c r="AO33" i="46"/>
  <c r="U34" i="46" s="1"/>
  <c r="AQ31" i="46"/>
  <c r="AO31" i="46"/>
  <c r="U32" i="46" s="1"/>
  <c r="AR23" i="46"/>
  <c r="AP23" i="46"/>
  <c r="AO11" i="3"/>
  <c r="AO12" i="3"/>
  <c r="AO13" i="3"/>
  <c r="AO14" i="3"/>
  <c r="AO15" i="3"/>
  <c r="AO16" i="3"/>
  <c r="AO17" i="3"/>
  <c r="AO18" i="3"/>
  <c r="AO19" i="3"/>
  <c r="U20" i="3" s="1"/>
  <c r="T24" i="46" l="1"/>
  <c r="V24" i="46"/>
  <c r="O20" i="3"/>
  <c r="S32" i="3"/>
  <c r="S20" i="3"/>
  <c r="S34" i="3"/>
  <c r="S30" i="3"/>
  <c r="S28" i="3"/>
  <c r="H24" i="46"/>
  <c r="P24" i="46"/>
  <c r="J24" i="46"/>
  <c r="L24" i="46"/>
  <c r="F24" i="46"/>
  <c r="E34" i="46"/>
  <c r="O34" i="46"/>
  <c r="E30" i="46"/>
  <c r="O30" i="46"/>
  <c r="E26" i="46"/>
  <c r="O26" i="46"/>
  <c r="E32" i="46"/>
  <c r="O32" i="46"/>
  <c r="E24" i="46"/>
  <c r="O24" i="46"/>
  <c r="O28" i="46"/>
  <c r="E28" i="46"/>
  <c r="E22" i="46"/>
  <c r="O22" i="46"/>
  <c r="E20" i="3"/>
  <c r="I32" i="3"/>
  <c r="I28" i="3"/>
  <c r="I20" i="3"/>
  <c r="I34" i="3"/>
  <c r="I30" i="3"/>
  <c r="G32" i="3"/>
  <c r="G26" i="3"/>
  <c r="G20" i="3"/>
  <c r="G30" i="3"/>
  <c r="G24" i="3"/>
  <c r="G34" i="3"/>
  <c r="G28" i="3"/>
  <c r="G22" i="3"/>
  <c r="AP19" i="3"/>
  <c r="V20" i="3" s="1"/>
  <c r="AP18" i="3"/>
  <c r="AP17" i="3"/>
  <c r="AP16" i="3"/>
  <c r="AP15" i="3"/>
  <c r="AP14" i="3"/>
  <c r="AP13" i="3"/>
  <c r="AP12" i="3"/>
  <c r="AP11" i="3"/>
  <c r="P20" i="3" l="1"/>
  <c r="T20" i="3"/>
  <c r="AR25" i="46"/>
  <c r="AP25" i="46"/>
  <c r="F20" i="3"/>
  <c r="J20" i="3"/>
  <c r="H20" i="3"/>
  <c r="T26" i="46" l="1"/>
  <c r="V26" i="46"/>
  <c r="L26" i="46"/>
  <c r="F26" i="46"/>
  <c r="H26" i="46"/>
  <c r="P26" i="46"/>
  <c r="J26" i="46"/>
  <c r="AR27" i="46" l="1"/>
  <c r="AP27" i="46"/>
  <c r="T28" i="46" l="1"/>
  <c r="V28" i="46"/>
  <c r="F28" i="46"/>
  <c r="L28" i="46"/>
  <c r="P28" i="46"/>
  <c r="J28" i="46"/>
  <c r="H28" i="46"/>
  <c r="AR29" i="46" l="1"/>
  <c r="AP29" i="46"/>
  <c r="T30" i="46" l="1"/>
  <c r="V30" i="46"/>
  <c r="P30" i="46"/>
  <c r="F30" i="46"/>
  <c r="H30" i="46"/>
  <c r="J30" i="46"/>
  <c r="AR31" i="46" l="1"/>
  <c r="AP31" i="46"/>
  <c r="T32" i="46" l="1"/>
  <c r="V32" i="46"/>
  <c r="L32" i="46"/>
  <c r="P32" i="46"/>
  <c r="H32" i="46"/>
  <c r="F32" i="46"/>
  <c r="J32" i="46"/>
  <c r="AR33" i="46" l="1"/>
  <c r="AP33" i="46"/>
  <c r="T34" i="46" l="1"/>
  <c r="V34" i="46"/>
  <c r="F34" i="46"/>
  <c r="L34" i="46"/>
  <c r="J34" i="46"/>
  <c r="P34" i="46"/>
  <c r="H34" i="46"/>
</calcChain>
</file>

<file path=xl/sharedStrings.xml><?xml version="1.0" encoding="utf-8"?>
<sst xmlns="http://schemas.openxmlformats.org/spreadsheetml/2006/main" count="1555" uniqueCount="86">
  <si>
    <t>Date</t>
  </si>
  <si>
    <t>Version</t>
  </si>
  <si>
    <t>Company</t>
  </si>
  <si>
    <t>Comments</t>
  </si>
  <si>
    <t>v01</t>
  </si>
  <si>
    <t>template proposal</t>
  </si>
  <si>
    <t>Case</t>
  </si>
  <si>
    <t>Satellite orbit</t>
  </si>
  <si>
    <t>Satellite parameter set</t>
  </si>
  <si>
    <t>Frequency Band</t>
  </si>
  <si>
    <t>GEO</t>
  </si>
  <si>
    <t>Set 1</t>
  </si>
  <si>
    <t>12.5 deg</t>
  </si>
  <si>
    <t>S-band</t>
  </si>
  <si>
    <t>LEO-600</t>
  </si>
  <si>
    <t>30 deg</t>
  </si>
  <si>
    <t>LEO-1200</t>
  </si>
  <si>
    <t>Set 2</t>
  </si>
  <si>
    <t>Companies</t>
  </si>
  <si>
    <t>Mean</t>
  </si>
  <si>
    <t>Standard deviation</t>
  </si>
  <si>
    <t>Transmission mode</t>
  </si>
  <si>
    <t>DL</t>
  </si>
  <si>
    <t>UL</t>
  </si>
  <si>
    <t>Frequency [GHz]</t>
  </si>
  <si>
    <t>RX: G/T [dB/T]</t>
  </si>
  <si>
    <t>Free space path loss [dB]</t>
  </si>
  <si>
    <t>Atmospheric loss [dB]</t>
  </si>
  <si>
    <t>Shadow fading margin [dB]</t>
  </si>
  <si>
    <t>Scintillation Loss [dB]</t>
  </si>
  <si>
    <t>Polarization loss [dB]</t>
  </si>
  <si>
    <t>Additional losses [dB]</t>
  </si>
  <si>
    <t>MEDIATEK</t>
  </si>
  <si>
    <t xml:space="preserve"> </t>
  </si>
  <si>
    <t>Set 3</t>
  </si>
  <si>
    <t>Central beam center elevation</t>
  </si>
  <si>
    <t>Central Beam edge elevation</t>
  </si>
  <si>
    <t>2.3 deg</t>
  </si>
  <si>
    <t>26.3 deg</t>
  </si>
  <si>
    <t>27.0 deg</t>
  </si>
  <si>
    <t>11.0 deg</t>
  </si>
  <si>
    <t>22.2 deg</t>
  </si>
  <si>
    <t>23.8 deg</t>
  </si>
  <si>
    <t>20.9 deg</t>
  </si>
  <si>
    <t>46.05 deg</t>
  </si>
  <si>
    <t>43.78 deg</t>
  </si>
  <si>
    <t>90 deg</t>
  </si>
  <si>
    <t>CNR [dB]-180 kHz</t>
  </si>
  <si>
    <t>CNR [dB]-1080 kHz</t>
  </si>
  <si>
    <t>CNR [dB]-360 kHz</t>
  </si>
  <si>
    <t>CNR [dB]-90 kHz</t>
  </si>
  <si>
    <t>CNR [dB]-45 kHz</t>
  </si>
  <si>
    <t>CNR [dB]-30 kHz</t>
  </si>
  <si>
    <t>CNR [dB]-15 kHz</t>
  </si>
  <si>
    <t>CNR [dB]-3.75 kHz</t>
  </si>
  <si>
    <t xml:space="preserve">GEO 35786 km - Set -1 </t>
  </si>
  <si>
    <t xml:space="preserve">LEO-1200 km  - Set -1 </t>
  </si>
  <si>
    <t xml:space="preserve">LEO-600 km  - Set -1 </t>
  </si>
  <si>
    <t xml:space="preserve">GEO 35786 km - Set -2 </t>
  </si>
  <si>
    <t xml:space="preserve">LEO-1200 km  - Set -2 </t>
  </si>
  <si>
    <t>LEO-600 km  - Set -2</t>
  </si>
  <si>
    <t xml:space="preserve">GEO 35786 km - Set -3 </t>
  </si>
  <si>
    <t>LEO-1200 km  - Set -3</t>
  </si>
  <si>
    <t>LEO-600 km  - Set -3</t>
  </si>
  <si>
    <t>LEO-600 km  - Set -4</t>
  </si>
  <si>
    <t>CNR deviation [dB]</t>
  </si>
  <si>
    <t>PC3 (23 dBm) for UL and NF=7 dB for DL are used in link budget analysis</t>
  </si>
  <si>
    <t>NOTE:</t>
  </si>
  <si>
    <t>Set 4</t>
  </si>
  <si>
    <t>20 deg</t>
  </si>
  <si>
    <t>TX: DL EIRP [dBm/MHz]
TX: UL [dBm]</t>
  </si>
  <si>
    <t>UL CNR includes 3 dB additional loss due to beamwidth defined by HPBW at edge of the beam</t>
  </si>
  <si>
    <t xml:space="preserve">For PC5 (20 dBm) and NF=9 dB, ADD 3 dB and 2 dB respectively to align CNR UL and DL figures </t>
  </si>
  <si>
    <t>SONY</t>
  </si>
  <si>
    <t>DL EIRP density includes 3 dB additional loss due to beamwidth defined by HPBW at the edge of the beam for SET1, SET 2, SET 3</t>
  </si>
  <si>
    <t>DL EIRP density does not include 3 dB additional loss due to beamwidth defined by HPBW at the edge of the beam for SET4, SUBSTRACT 3 dB from DL SNR</t>
  </si>
  <si>
    <t xml:space="preserve">   </t>
  </si>
  <si>
    <t>CMCC</t>
  </si>
  <si>
    <t>HUAWEI</t>
  </si>
  <si>
    <t>XIAOMI</t>
  </si>
  <si>
    <t>ERICSSON</t>
  </si>
  <si>
    <t>VIVO</t>
  </si>
  <si>
    <t>ZTE</t>
  </si>
  <si>
    <t>OPPO</t>
  </si>
  <si>
    <t>CATT</t>
  </si>
  <si>
    <t>SATELIOT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</si>
</sst>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_ "/>
    <numFmt numFmtId="165" formatCode="0.0"/>
    <numFmt numFmtId="166" formatCode="0.00_ "/>
  </numFmts>
  <fonts count="12"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charset val="13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1"/>
      <color rgb="FFFF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2" borderId="1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7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4" fontId="0" fillId="0" borderId="0" xfId="0" applyNumberFormat="1"/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0" fontId="10" fillId="15" borderId="0" xfId="0" applyFont="1" applyFill="1"/>
    <xf numFmtId="14" fontId="0" fillId="15" borderId="0" xfId="0" applyNumberFormat="1" applyFill="1" applyAlignment="1">
      <alignment horizontal="center"/>
    </xf>
    <xf numFmtId="164" fontId="0" fillId="0" borderId="0" xfId="0" applyNumberFormat="1"/>
    <xf numFmtId="2" fontId="9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8" fillId="0" borderId="5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164" fontId="10" fillId="15" borderId="2" xfId="0" applyNumberFormat="1" applyFont="1" applyFill="1" applyBorder="1"/>
    <xf numFmtId="164" fontId="0" fillId="0" borderId="2" xfId="0" applyNumberFormat="1" applyBorder="1"/>
    <xf numFmtId="164" fontId="0" fillId="0" borderId="0" xfId="0" applyNumberFormat="1"/>
    <xf numFmtId="2" fontId="9" fillId="0" borderId="5" xfId="0" applyNumberFormat="1" applyFont="1" applyFill="1" applyBorder="1" applyAlignment="1">
      <alignment horizontal="center" vertical="center"/>
    </xf>
    <xf numFmtId="0" fontId="0" fillId="15" borderId="0" xfId="0" applyFill="1"/>
    <xf numFmtId="0" fontId="9" fillId="16" borderId="2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0" fillId="0" borderId="0" xfId="0" applyNumberFormat="1"/>
    <xf numFmtId="164" fontId="0" fillId="0" borderId="7" xfId="0" applyNumberFormat="1" applyBorder="1"/>
    <xf numFmtId="164" fontId="0" fillId="0" borderId="3" xfId="0" applyNumberFormat="1" applyBorder="1"/>
    <xf numFmtId="0" fontId="9" fillId="16" borderId="6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164" fontId="0" fillId="16" borderId="7" xfId="0" applyNumberFormat="1" applyFill="1" applyBorder="1"/>
    <xf numFmtId="2" fontId="11" fillId="0" borderId="5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4" fontId="0" fillId="0" borderId="0" xfId="0" applyNumberFormat="1" applyFont="1"/>
  </cellXfs>
  <cellStyles count="90">
    <cellStyle name="20% - Accent1 2" xfId="9"/>
    <cellStyle name="20% - Accent1 2 2" xfId="72"/>
    <cellStyle name="20% - Accent1 3" xfId="55"/>
    <cellStyle name="20% - Accent2 2" xfId="11"/>
    <cellStyle name="20% - Accent2 2 2" xfId="74"/>
    <cellStyle name="20% - Accent2 3" xfId="57"/>
    <cellStyle name="20% - Accent3 2" xfId="13"/>
    <cellStyle name="20% - Accent3 2 2" xfId="76"/>
    <cellStyle name="20% - Accent3 3" xfId="59"/>
    <cellStyle name="20% - Accent4 2" xfId="15"/>
    <cellStyle name="20% - Accent4 2 2" xfId="78"/>
    <cellStyle name="20% - Accent4 3" xfId="61"/>
    <cellStyle name="20% - Accent5 2" xfId="17"/>
    <cellStyle name="20% - Accent5 2 2" xfId="80"/>
    <cellStyle name="20% - Accent5 3" xfId="63"/>
    <cellStyle name="20% - Accent6 2" xfId="19"/>
    <cellStyle name="20% - Accent6 2 2" xfId="82"/>
    <cellStyle name="20% - Accent6 3" xfId="65"/>
    <cellStyle name="20% - 강조색1 2" xfId="41"/>
    <cellStyle name="20% - 강조색1 3" xfId="28"/>
    <cellStyle name="20% - 강조색2 2" xfId="43"/>
    <cellStyle name="20% - 강조색2 3" xfId="30"/>
    <cellStyle name="20% - 강조색3 2" xfId="45"/>
    <cellStyle name="20% - 강조색3 3" xfId="32"/>
    <cellStyle name="20% - 강조색4 2" xfId="47"/>
    <cellStyle name="20% - 강조색4 3" xfId="34"/>
    <cellStyle name="20% - 강조색5 2" xfId="49"/>
    <cellStyle name="20% - 강조색5 3" xfId="36"/>
    <cellStyle name="20% - 강조색6 2" xfId="51"/>
    <cellStyle name="20% - 강조색6 3" xfId="38"/>
    <cellStyle name="40% - Accent1 2" xfId="10"/>
    <cellStyle name="40% - Accent1 2 2" xfId="73"/>
    <cellStyle name="40% - Accent1 3" xfId="56"/>
    <cellStyle name="40% - Accent2 2" xfId="12"/>
    <cellStyle name="40% - Accent2 2 2" xfId="75"/>
    <cellStyle name="40% - Accent2 3" xfId="58"/>
    <cellStyle name="40% - Accent3 2" xfId="14"/>
    <cellStyle name="40% - Accent3 2 2" xfId="77"/>
    <cellStyle name="40% - Accent3 3" xfId="60"/>
    <cellStyle name="40% - Accent4 2" xfId="16"/>
    <cellStyle name="40% - Accent4 2 2" xfId="79"/>
    <cellStyle name="40% - Accent4 3" xfId="62"/>
    <cellStyle name="40% - Accent5 2" xfId="18"/>
    <cellStyle name="40% - Accent5 2 2" xfId="81"/>
    <cellStyle name="40% - Accent5 3" xfId="64"/>
    <cellStyle name="40% - Accent6 2" xfId="20"/>
    <cellStyle name="40% - Accent6 2 2" xfId="83"/>
    <cellStyle name="40% - Accent6 3" xfId="66"/>
    <cellStyle name="40% - 강조색1 2" xfId="42"/>
    <cellStyle name="40% - 강조색1 3" xfId="29"/>
    <cellStyle name="40% - 강조색2 2" xfId="44"/>
    <cellStyle name="40% - 강조색2 3" xfId="31"/>
    <cellStyle name="40% - 강조색3 2" xfId="46"/>
    <cellStyle name="40% - 강조색3 3" xfId="33"/>
    <cellStyle name="40% - 강조색4 2" xfId="48"/>
    <cellStyle name="40% - 강조색4 3" xfId="35"/>
    <cellStyle name="40% - 강조색5 2" xfId="50"/>
    <cellStyle name="40% - 강조색5 3" xfId="37"/>
    <cellStyle name="40% - 강조색6 2" xfId="52"/>
    <cellStyle name="40% - 강조색6 3" xfId="39"/>
    <cellStyle name="Commentaire 2" xfId="3"/>
    <cellStyle name="Commentaire 2 2" xfId="22"/>
    <cellStyle name="Commentaire 2 2 2" xfId="85"/>
    <cellStyle name="Commentaire 2 3" xfId="68"/>
    <cellStyle name="Followed Hyperlink" xfId="26" builtinId="9" hidden="1"/>
    <cellStyle name="Hyperlink" xfId="25" builtinId="8" hidden="1"/>
    <cellStyle name="Normal" xfId="0" builtinId="0"/>
    <cellStyle name="Normal 2" xfId="1"/>
    <cellStyle name="Normal 2 2" xfId="6"/>
    <cellStyle name="Normal 2 2 2" xfId="24"/>
    <cellStyle name="Normal 2 2 2 2" xfId="87"/>
    <cellStyle name="Normal 2 2 3" xfId="70"/>
    <cellStyle name="Normal 2 3" xfId="8"/>
    <cellStyle name="Normal 2 3 2" xfId="71"/>
    <cellStyle name="Normal 2 4" xfId="54"/>
    <cellStyle name="Normal 3" xfId="2"/>
    <cellStyle name="Normal 3 2" xfId="5"/>
    <cellStyle name="Normal 3 3" xfId="21"/>
    <cellStyle name="Normal 3 3 2" xfId="84"/>
    <cellStyle name="Normal 3 4" xfId="67"/>
    <cellStyle name="Normal 4" xfId="4"/>
    <cellStyle name="Normal 4 2" xfId="23"/>
    <cellStyle name="Normal 4 2 2" xfId="86"/>
    <cellStyle name="Normal 4 3" xfId="69"/>
    <cellStyle name="Normal 5" xfId="88"/>
    <cellStyle name="Normal 6" xfId="89"/>
    <cellStyle name="一般 2" xfId="7"/>
    <cellStyle name="一般 2 2" xfId="53"/>
    <cellStyle name="一般 2 3" xfId="40"/>
    <cellStyle name="一般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4:E59"/>
  <sheetViews>
    <sheetView workbookViewId="0">
      <selection activeCell="B5" sqref="B5"/>
    </sheetView>
  </sheetViews>
  <sheetFormatPr defaultColWidth="9.28515625" defaultRowHeight="12.75"/>
  <cols>
    <col min="2" max="2" width="13.7109375" customWidth="1"/>
    <col min="4" max="4" width="11.7109375" bestFit="1" customWidth="1"/>
    <col min="5" max="5" width="53.85546875" customWidth="1"/>
  </cols>
  <sheetData>
    <row r="4" spans="2:5">
      <c r="B4" s="2" t="s">
        <v>0</v>
      </c>
      <c r="C4" s="2" t="s">
        <v>1</v>
      </c>
      <c r="D4" s="2" t="s">
        <v>2</v>
      </c>
      <c r="E4" s="2" t="s">
        <v>3</v>
      </c>
    </row>
    <row r="5" spans="2:5">
      <c r="B5" s="20">
        <v>44335</v>
      </c>
      <c r="C5" s="2" t="s">
        <v>4</v>
      </c>
      <c r="D5" s="2" t="s">
        <v>32</v>
      </c>
      <c r="E5" s="4" t="s">
        <v>5</v>
      </c>
    </row>
    <row r="6" spans="2:5">
      <c r="B6" s="3"/>
    </row>
    <row r="8" spans="2:5">
      <c r="B8" s="3"/>
    </row>
    <row r="9" spans="2:5">
      <c r="B9" s="3"/>
    </row>
    <row r="10" spans="2:5">
      <c r="B10" s="3"/>
    </row>
    <row r="11" spans="2:5">
      <c r="B11" s="3"/>
    </row>
    <row r="12" spans="2:5">
      <c r="B12" s="3"/>
    </row>
    <row r="13" spans="2:5">
      <c r="B13" s="3"/>
    </row>
    <row r="14" spans="2:5">
      <c r="B14" s="3"/>
    </row>
    <row r="15" spans="2:5">
      <c r="B15" s="3"/>
    </row>
    <row r="16" spans="2:5">
      <c r="B16" s="3"/>
    </row>
    <row r="17" spans="2:2">
      <c r="B17" s="3"/>
    </row>
    <row r="18" spans="2:2">
      <c r="B18" s="3"/>
    </row>
    <row r="19" spans="2:2">
      <c r="B19" s="3"/>
    </row>
    <row r="20" spans="2:2">
      <c r="B20" s="3"/>
    </row>
    <row r="21" spans="2:2">
      <c r="B21" s="3"/>
    </row>
    <row r="22" spans="2:2">
      <c r="B22" s="3"/>
    </row>
    <row r="23" spans="2:2">
      <c r="B23" s="3"/>
    </row>
    <row r="24" spans="2:2">
      <c r="B24" s="3"/>
    </row>
    <row r="25" spans="2:2">
      <c r="B25" s="3"/>
    </row>
    <row r="26" spans="2:2">
      <c r="B26" s="3"/>
    </row>
    <row r="27" spans="2:2">
      <c r="B27" s="3"/>
    </row>
    <row r="28" spans="2:2">
      <c r="B28" s="3"/>
    </row>
    <row r="29" spans="2:2">
      <c r="B29" s="3"/>
    </row>
    <row r="30" spans="2:2">
      <c r="B30" s="3"/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W8" sqref="W8:X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62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73</v>
      </c>
      <c r="H8" s="42"/>
      <c r="I8" s="41" t="s">
        <v>77</v>
      </c>
      <c r="J8" s="42"/>
      <c r="K8" s="41" t="s">
        <v>78</v>
      </c>
      <c r="L8" s="42"/>
      <c r="M8" s="41" t="s">
        <v>79</v>
      </c>
      <c r="N8" s="43"/>
      <c r="O8" s="41" t="s">
        <v>80</v>
      </c>
      <c r="P8" s="42"/>
      <c r="Q8" s="41" t="s">
        <v>81</v>
      </c>
      <c r="R8" s="42"/>
      <c r="S8" s="41" t="s">
        <v>82</v>
      </c>
      <c r="T8" s="42"/>
      <c r="U8" s="41" t="s">
        <v>83</v>
      </c>
      <c r="V8" s="42"/>
      <c r="W8" s="41" t="s">
        <v>84</v>
      </c>
      <c r="X8" s="42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70</v>
      </c>
      <c r="E11" s="12">
        <v>63.7</v>
      </c>
      <c r="F11" s="12">
        <v>23</v>
      </c>
      <c r="G11" s="12">
        <v>63.7</v>
      </c>
      <c r="H11" s="12">
        <v>23</v>
      </c>
      <c r="I11" s="12">
        <v>63.7</v>
      </c>
      <c r="J11" s="12">
        <v>23</v>
      </c>
      <c r="K11" s="12">
        <v>63.7</v>
      </c>
      <c r="L11" s="12">
        <v>23</v>
      </c>
      <c r="M11" s="12">
        <v>63.7</v>
      </c>
      <c r="N11" s="12">
        <v>23</v>
      </c>
      <c r="O11" s="12">
        <v>63.7</v>
      </c>
      <c r="P11" s="12">
        <v>23</v>
      </c>
      <c r="Q11" s="31">
        <v>63.7</v>
      </c>
      <c r="R11" s="31">
        <v>23</v>
      </c>
      <c r="S11" s="12">
        <v>63.7</v>
      </c>
      <c r="T11" s="12">
        <v>23</v>
      </c>
      <c r="U11" s="12">
        <v>63.7</v>
      </c>
      <c r="V11" s="12">
        <v>23</v>
      </c>
      <c r="W11" s="12">
        <v>63.7</v>
      </c>
      <c r="X11" s="12">
        <v>23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63.699999999999996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7.5364438016821196E-15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>
        <v>-31.62</v>
      </c>
      <c r="N12" s="12">
        <v>-12.8</v>
      </c>
      <c r="O12" s="12">
        <v>-31.6</v>
      </c>
      <c r="P12" s="12">
        <v>-12.8</v>
      </c>
      <c r="Q12" s="31">
        <v>-31.62397997898956</v>
      </c>
      <c r="R12" s="31">
        <v>-12.8</v>
      </c>
      <c r="S12" s="12">
        <v>-31.623979978989599</v>
      </c>
      <c r="T12" s="12">
        <v>-12.8</v>
      </c>
      <c r="U12" s="45">
        <v>-31.62397997898956</v>
      </c>
      <c r="V12" s="12">
        <v>-12.8</v>
      </c>
      <c r="W12" s="12">
        <v>-31.623979978989599</v>
      </c>
      <c r="X12" s="12">
        <v>-12.8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-31.619987486868485</v>
      </c>
      <c r="AP12" s="12">
        <f t="shared" si="1"/>
        <v>-12.799999999999999</v>
      </c>
      <c r="AQ12" s="12">
        <f>_xlfn.STDEV.S(E12,G12,I12,M12,O12,Q12,S12,U12,W12,Y12,AA12,AC12,AE12,AG12,AI12,AK12,AM12)</f>
        <v>7.7395094348772248E-3</v>
      </c>
      <c r="AR12" s="12">
        <f t="shared" ref="AR12:AR33" si="2">_xlfn.STDEV.S(F12,H12,J12,N12,P12,R12,T12,V12,X12,Z12,AB12,AD12,AF12,AH12,AJ12,AL12,AN12)</f>
        <v>1.8841109504205299E-15</v>
      </c>
    </row>
    <row r="13" spans="4:44" ht="15.75" customHeight="1" thickBot="1">
      <c r="D13" s="34" t="s">
        <v>26</v>
      </c>
      <c r="E13" s="12">
        <v>164.49</v>
      </c>
      <c r="F13" s="12">
        <v>164.49</v>
      </c>
      <c r="G13" s="12">
        <v>164.47</v>
      </c>
      <c r="H13" s="12">
        <v>164.47</v>
      </c>
      <c r="I13" s="12">
        <v>164.48634034438322</v>
      </c>
      <c r="J13" s="12">
        <v>164.48634034438322</v>
      </c>
      <c r="K13" s="12">
        <v>164.486340344383</v>
      </c>
      <c r="L13" s="12">
        <v>164.486340344383</v>
      </c>
      <c r="M13" s="12">
        <v>164.49</v>
      </c>
      <c r="N13" s="12">
        <v>164.49</v>
      </c>
      <c r="O13" s="12">
        <v>164.47811253043193</v>
      </c>
      <c r="P13" s="12">
        <v>164.47811253043201</v>
      </c>
      <c r="Q13" s="31">
        <v>164.48634042694644</v>
      </c>
      <c r="R13" s="31">
        <v>164.48634042694644</v>
      </c>
      <c r="S13" s="12">
        <v>164.49</v>
      </c>
      <c r="T13" s="12">
        <v>164.49</v>
      </c>
      <c r="U13" s="12">
        <v>164.4863</v>
      </c>
      <c r="V13" s="12">
        <v>164.4863</v>
      </c>
      <c r="W13" s="12">
        <v>164.486340344383</v>
      </c>
      <c r="X13" s="12">
        <v>164.486340344383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164.48667920576807</v>
      </c>
      <c r="AP13" s="12">
        <f t="shared" si="1"/>
        <v>164.4866792057681</v>
      </c>
      <c r="AQ13" s="12">
        <f t="shared" ref="AQ13:AQ33" si="3">_xlfn.STDEV.S(E13,G13,I13,M13,O13,Q13,S13,U13,W13,Y13,AA13,AC13,AE13,AG13,AI13,AK13,AM13)</f>
        <v>6.654363422082853E-3</v>
      </c>
      <c r="AR13" s="12">
        <f t="shared" si="2"/>
        <v>6.6543634220721003E-3</v>
      </c>
    </row>
    <row r="14" spans="4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8.8250000135362855E-2</v>
      </c>
      <c r="AP14" s="12">
        <f t="shared" si="1"/>
        <v>8.8250000135362855E-2</v>
      </c>
      <c r="AQ14" s="12">
        <f t="shared" si="3"/>
        <v>4.0236798974293948E-2</v>
      </c>
      <c r="AR14" s="12">
        <f t="shared" si="2"/>
        <v>4.0236798974293948E-2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4.7102773760513248E-16</v>
      </c>
      <c r="AR16" s="12">
        <f t="shared" si="2"/>
        <v>4.7102773760513248E-16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-2.11</v>
      </c>
      <c r="F19" s="12">
        <v>-27.38</v>
      </c>
      <c r="G19" s="12">
        <f>G$11-G$13+G$12+198.6-60-SUM(G$14:G$18)</f>
        <v>-2.1899999999999924</v>
      </c>
      <c r="H19" s="12">
        <f>H$11-H$13+H$12+198.6-10*LOG10(A19)-30-SUM(H$14:H$18)</f>
        <v>-27.404237554869518</v>
      </c>
      <c r="I19" s="12">
        <v>-2.110320323372747</v>
      </c>
      <c r="J19" s="12">
        <v>-27.320577899252726</v>
      </c>
      <c r="K19" s="12"/>
      <c r="L19" s="12"/>
      <c r="M19" s="12">
        <v>-2.12</v>
      </c>
      <c r="N19" s="12">
        <v>-27.32</v>
      </c>
      <c r="O19" s="12">
        <v>-2.0699999999999998</v>
      </c>
      <c r="P19" s="12">
        <v>-27.28</v>
      </c>
      <c r="Q19" s="31">
        <v>-2.0803204070188883</v>
      </c>
      <c r="R19" s="31">
        <v>-27.290577982898867</v>
      </c>
      <c r="S19" s="12">
        <v>-2.08</v>
      </c>
      <c r="T19" s="12">
        <v>-27.29</v>
      </c>
      <c r="U19" s="12">
        <v>-2.1102799789895599</v>
      </c>
      <c r="V19" s="12">
        <v>-27.320537554869517</v>
      </c>
      <c r="W19" s="12">
        <v>-2.11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-2.0988650886726492</v>
      </c>
      <c r="AP19" s="12">
        <f t="shared" si="1"/>
        <v>-27.314527633860159</v>
      </c>
      <c r="AQ19" s="12">
        <f t="shared" si="3"/>
        <v>3.512815814099058E-2</v>
      </c>
      <c r="AR19" s="12">
        <f t="shared" si="2"/>
        <v>4.4398418040464856E-2</v>
      </c>
    </row>
    <row r="20" spans="1:44" ht="15.75" thickBot="1">
      <c r="A20" s="30"/>
      <c r="D20" s="33" t="s">
        <v>65</v>
      </c>
      <c r="E20" s="15">
        <f>ABS(E19-$AO$19)</f>
        <v>1.1134911327350672E-2</v>
      </c>
      <c r="F20" s="16">
        <f>ABS(F19-$AP$19)</f>
        <v>6.5472366139839977E-2</v>
      </c>
      <c r="G20" s="15">
        <f>ABS(G19-$AO$19)</f>
        <v>9.1134911327343193E-2</v>
      </c>
      <c r="H20" s="16">
        <f>ABS(H19-$AP$19)</f>
        <v>8.9709921009358595E-2</v>
      </c>
      <c r="I20" s="15">
        <f>ABS(I19-$AO$19)</f>
        <v>1.1455234700097794E-2</v>
      </c>
      <c r="J20" s="16">
        <f>ABS(J19-$AP$19)</f>
        <v>6.0502653925667005E-3</v>
      </c>
      <c r="K20" s="15"/>
      <c r="L20" s="16"/>
      <c r="M20" s="15">
        <v>0.01</v>
      </c>
      <c r="N20" s="16">
        <v>0.06</v>
      </c>
      <c r="O20" s="15">
        <f>ABS(O19-$AO$19)</f>
        <v>2.8865088672649364E-2</v>
      </c>
      <c r="P20" s="16">
        <f>ABS(P19-$AP$19)</f>
        <v>3.4527633860157891E-2</v>
      </c>
      <c r="Q20" s="31"/>
      <c r="R20" s="31"/>
      <c r="S20" s="15">
        <f t="shared" ref="S20:T20" si="4">ABS(S19-$AO$19)</f>
        <v>1.8865088672649133E-2</v>
      </c>
      <c r="T20" s="16">
        <f t="shared" ref="T20" si="5">ABS(T19-$AP$19)</f>
        <v>2.4527633860159881E-2</v>
      </c>
      <c r="U20" s="15">
        <f>ABS(U19-$AO$19)</f>
        <v>1.1414890316910675E-2</v>
      </c>
      <c r="V20" s="16">
        <f>ABS(V19-$AP$19)</f>
        <v>6.0099210093582656E-3</v>
      </c>
      <c r="W20" s="15"/>
      <c r="X20" s="16"/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-2.11</v>
      </c>
      <c r="F21" s="12">
        <v>-22.61</v>
      </c>
      <c r="G21" s="12">
        <f>G$11-G$13+G$12+198.6-60-SUM(G$14:G$18)</f>
        <v>-2.1899999999999924</v>
      </c>
      <c r="H21" s="12">
        <f>H$11-H$13+H$12+198.6-10*LOG10(A21)-30-SUM(H$14:H$18)</f>
        <v>-22.633025007672892</v>
      </c>
      <c r="I21" s="12">
        <v>-2.110320323372747</v>
      </c>
      <c r="J21" s="12">
        <v>-22.5493653520561</v>
      </c>
      <c r="K21" s="12"/>
      <c r="L21" s="12"/>
      <c r="M21" s="12">
        <v>-2.12</v>
      </c>
      <c r="N21" s="12">
        <v>-22.55</v>
      </c>
      <c r="O21" s="12">
        <v>-2.0699999999999998</v>
      </c>
      <c r="P21" s="12">
        <v>-22.51</v>
      </c>
      <c r="Q21" s="31">
        <v>-2.0803204070188883</v>
      </c>
      <c r="R21" s="31">
        <v>-22.519365435702241</v>
      </c>
      <c r="S21" s="12">
        <v>-2.08</v>
      </c>
      <c r="T21" s="12">
        <v>-22.52</v>
      </c>
      <c r="U21" s="12">
        <v>-2.1102799789895599</v>
      </c>
      <c r="V21" s="12">
        <v>-22.549325007672891</v>
      </c>
      <c r="W21" s="12"/>
      <c r="X21" s="12">
        <v>-22.54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-2.0972743870544561</v>
      </c>
      <c r="AP21" s="12">
        <f>AVERAGE(F21,J21,N21,P21,R21,T21,V21,X21,Z21,AB21,AD21,AF21,AH21,AJ21,AL21,AN21)</f>
        <v>-22.543506974428904</v>
      </c>
      <c r="AQ21" s="12">
        <f t="shared" si="3"/>
        <v>3.7551402950875917E-2</v>
      </c>
      <c r="AR21" s="12">
        <f t="shared" si="2"/>
        <v>4.1721025386798817E-2</v>
      </c>
    </row>
    <row r="22" spans="1:44" ht="15.75" thickBot="1">
      <c r="A22" s="30"/>
      <c r="D22" s="33" t="s">
        <v>65</v>
      </c>
      <c r="E22" s="15">
        <f>ABS(E21-$AO$21)</f>
        <v>1.2725612945543752E-2</v>
      </c>
      <c r="F22" s="16">
        <f>ABS(F21-$AP$21)</f>
        <v>6.6493025571094933E-2</v>
      </c>
      <c r="G22" s="15">
        <f>ABS(G21-$AO$19)</f>
        <v>9.1134911327343193E-2</v>
      </c>
      <c r="H22" s="16">
        <f>ABS(H21-$AP$21)</f>
        <v>8.9518033243987105E-2</v>
      </c>
      <c r="I22" s="15">
        <f>ABS(I21-$AO$19)</f>
        <v>1.1455234700097794E-2</v>
      </c>
      <c r="J22" s="16">
        <f>ABS(J21-$AP$21)</f>
        <v>5.8583776271952104E-3</v>
      </c>
      <c r="K22" s="15"/>
      <c r="L22" s="16"/>
      <c r="M22" s="15">
        <v>0.01</v>
      </c>
      <c r="N22" s="16">
        <v>0.03</v>
      </c>
      <c r="O22" s="15">
        <f>ABS(O21-$AO$21)</f>
        <v>2.7274387054456284E-2</v>
      </c>
      <c r="P22" s="16">
        <f>ABS(P21-$AP$21)</f>
        <v>3.3506974428902936E-2</v>
      </c>
      <c r="Q22" s="31"/>
      <c r="R22" s="31"/>
      <c r="S22" s="15">
        <f t="shared" ref="S22:T22" si="6">ABS(S21-$AO$19)</f>
        <v>1.8865088672649133E-2</v>
      </c>
      <c r="T22" s="16">
        <f t="shared" ref="T22" si="7">ABS(T21-$AP$21)</f>
        <v>2.3506974428904925E-2</v>
      </c>
      <c r="U22" s="15">
        <f>ABS(U21-$AO$21)</f>
        <v>1.3005591935103755E-2</v>
      </c>
      <c r="V22" s="16">
        <f>ABS(V21-$AP$21)</f>
        <v>5.8180332439867755E-3</v>
      </c>
      <c r="W22" s="16"/>
      <c r="X22" s="16"/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-2.11</v>
      </c>
      <c r="F23" s="12">
        <v>-19.61</v>
      </c>
      <c r="G23" s="12">
        <f>G$11-G$13+G$12+198.6-60-SUM(G$14:G$18)</f>
        <v>-2.1899999999999924</v>
      </c>
      <c r="H23" s="12">
        <f>H$11-H$13+H$12+198.6-10*LOG10(A23)-30-SUM(H$14:H$18)</f>
        <v>-19.622725051033079</v>
      </c>
      <c r="I23" s="12">
        <v>-2.110320323372747</v>
      </c>
      <c r="J23" s="12">
        <v>-19.539065395416287</v>
      </c>
      <c r="K23" s="12">
        <v>-2.1103203233727998</v>
      </c>
      <c r="L23" s="12">
        <v>-19.539065395416301</v>
      </c>
      <c r="M23" s="12">
        <v>-2.12</v>
      </c>
      <c r="N23" s="12">
        <v>-19.54</v>
      </c>
      <c r="O23" s="12">
        <v>-2.0699999999999998</v>
      </c>
      <c r="P23" s="12">
        <v>-19.5</v>
      </c>
      <c r="Q23" s="31">
        <v>-2.0803204070188883</v>
      </c>
      <c r="R23" s="31">
        <v>-19.509065479062428</v>
      </c>
      <c r="S23" s="12">
        <v>-2.08</v>
      </c>
      <c r="T23" s="12">
        <v>-19.510000000000002</v>
      </c>
      <c r="U23" s="12">
        <v>-2.1102799789895599</v>
      </c>
      <c r="V23" s="12">
        <v>-19.539025051033086</v>
      </c>
      <c r="W23" s="12"/>
      <c r="X23" s="12">
        <v>-19.53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-2.0972743870544561</v>
      </c>
      <c r="AP23" s="12">
        <f>AVERAGE(F23,J23,N23,P23,R23,T23,V23,X23,Z23,AB23,AD23,AF23,AH23,AJ23,AL23,AN23)</f>
        <v>-19.534644490688976</v>
      </c>
      <c r="AQ23" s="12">
        <f t="shared" si="3"/>
        <v>3.7551402950875917E-2</v>
      </c>
      <c r="AR23" s="12">
        <f t="shared" si="2"/>
        <v>4.3482009641493617E-2</v>
      </c>
    </row>
    <row r="24" spans="1:44" ht="15.75" thickBot="1">
      <c r="A24" s="30"/>
      <c r="D24" s="33" t="s">
        <v>65</v>
      </c>
      <c r="E24" s="15">
        <f>ABS(E23-$AO$23)</f>
        <v>1.2725612945543752E-2</v>
      </c>
      <c r="F24" s="16">
        <f>ABS(F23-$AP$23)</f>
        <v>7.5355509311023638E-2</v>
      </c>
      <c r="G24" s="15">
        <f>ABS(G23-$AO$19)</f>
        <v>9.1134911327343193E-2</v>
      </c>
      <c r="H24" s="16">
        <f>ABS(H23-$AP$23)</f>
        <v>8.8080560344103276E-2</v>
      </c>
      <c r="I24" s="15">
        <f>ABS(I23-$AO$19)</f>
        <v>1.1455234700097794E-2</v>
      </c>
      <c r="J24" s="16">
        <f>ABS(J23-$AP$23)</f>
        <v>4.4209047273113811E-3</v>
      </c>
      <c r="K24" s="15">
        <f>ABS(K23-$AO$19)</f>
        <v>1.145523470015064E-2</v>
      </c>
      <c r="L24" s="16">
        <f>ABS(L23-$AP$23)</f>
        <v>4.4209047273255919E-3</v>
      </c>
      <c r="M24" s="15">
        <v>0.01</v>
      </c>
      <c r="N24" s="16">
        <v>0.03</v>
      </c>
      <c r="O24" s="15">
        <f>ABS(O23-$AO$23)</f>
        <v>2.7274387054456284E-2</v>
      </c>
      <c r="P24" s="16">
        <f>ABS(P23-$AP$23)</f>
        <v>3.4644490688975793E-2</v>
      </c>
      <c r="Q24" s="31"/>
      <c r="R24" s="31"/>
      <c r="S24" s="15">
        <f t="shared" ref="S24:T24" si="8">ABS(S23-$AO$19)</f>
        <v>1.8865088672649133E-2</v>
      </c>
      <c r="T24" s="16">
        <f t="shared" ref="T24" si="9">ABS(T23-$AP$23)</f>
        <v>2.464449068897423E-2</v>
      </c>
      <c r="U24" s="15">
        <f>ABS(U23-$AO$23)</f>
        <v>1.3005591935103755E-2</v>
      </c>
      <c r="V24" s="16">
        <f>ABS(V23-$AP$23)</f>
        <v>4.3805603441100516E-3</v>
      </c>
      <c r="W24" s="15"/>
      <c r="X24" s="46"/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-2.11</v>
      </c>
      <c r="F25" s="12">
        <v>-16.61</v>
      </c>
      <c r="G25" s="12">
        <f>G$11-G$13+G$12+198.6-60-SUM(G$14:G$18)</f>
        <v>-2.1899999999999924</v>
      </c>
      <c r="H25" s="12">
        <f>H$11-H$13+H$12+198.6-10*LOG10(A25)-30-SUM(H$14:H$18)</f>
        <v>-16.612425094393267</v>
      </c>
      <c r="I25" s="12">
        <v>-2.110320323372747</v>
      </c>
      <c r="J25" s="12">
        <v>-16.528765438776475</v>
      </c>
      <c r="K25" s="12"/>
      <c r="L25" s="12">
        <v>-16.5287654387765</v>
      </c>
      <c r="M25" s="12">
        <v>-2.12</v>
      </c>
      <c r="N25" s="12">
        <v>-16.53</v>
      </c>
      <c r="O25" s="12">
        <v>-2.0699999999999998</v>
      </c>
      <c r="P25" s="12">
        <v>-16.489999999999998</v>
      </c>
      <c r="Q25" s="31">
        <v>-2.0803204070188883</v>
      </c>
      <c r="R25" s="31">
        <v>-16.498765522422616</v>
      </c>
      <c r="S25" s="12">
        <v>-2.08</v>
      </c>
      <c r="T25" s="12">
        <v>-16.5</v>
      </c>
      <c r="U25" s="12">
        <v>-2.1102799789895599</v>
      </c>
      <c r="V25" s="12">
        <v>-16.528725094393273</v>
      </c>
      <c r="W25" s="12"/>
      <c r="X25" s="12">
        <v>-16.52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-2.0972743870544561</v>
      </c>
      <c r="AP25" s="12">
        <f>AVERAGE(F25,J25,N25,P25,R25,T25,V25,X25,Z25,AB25,AD25,AF25,AH25,AJ25,AL25,AN25)</f>
        <v>-16.525782006949047</v>
      </c>
      <c r="AQ25" s="12">
        <f t="shared" si="3"/>
        <v>3.7551402950875917E-2</v>
      </c>
      <c r="AR25" s="12">
        <f t="shared" si="2"/>
        <v>4.5427581310043229E-2</v>
      </c>
    </row>
    <row r="26" spans="1:44" ht="15.75" thickBot="1">
      <c r="A26" s="30"/>
      <c r="D26" s="33" t="s">
        <v>65</v>
      </c>
      <c r="E26" s="15">
        <f>ABS(E25-$AO$25)</f>
        <v>1.2725612945543752E-2</v>
      </c>
      <c r="F26" s="16">
        <f>ABS(F25-$AP$25)</f>
        <v>8.4217993050952344E-2</v>
      </c>
      <c r="G26" s="15">
        <f>ABS(G25-$AO$19)</f>
        <v>9.1134911327343193E-2</v>
      </c>
      <c r="H26" s="16">
        <f>ABS(H25-$AP$25)</f>
        <v>8.6643087444219447E-2</v>
      </c>
      <c r="I26" s="15">
        <f>ABS(I25-$AO$19)</f>
        <v>1.1455234700097794E-2</v>
      </c>
      <c r="J26" s="16">
        <f>ABS(J25-$AP$25)</f>
        <v>2.9834318274275518E-3</v>
      </c>
      <c r="K26" s="15"/>
      <c r="L26" s="16">
        <f>ABS(L25-$AP$25)</f>
        <v>2.9834318274524207E-3</v>
      </c>
      <c r="M26" s="15">
        <v>0.01</v>
      </c>
      <c r="N26" s="16">
        <v>0.04</v>
      </c>
      <c r="O26" s="15">
        <f>ABS(O25-$AO$25)</f>
        <v>2.7274387054456284E-2</v>
      </c>
      <c r="P26" s="16">
        <f>ABS(P25-$AP$25)</f>
        <v>3.578200694904865E-2</v>
      </c>
      <c r="Q26" s="31"/>
      <c r="R26" s="31"/>
      <c r="S26" s="15">
        <f t="shared" ref="S26:T26" si="10">ABS(S25-$AO$19)</f>
        <v>1.8865088672649133E-2</v>
      </c>
      <c r="T26" s="16">
        <f t="shared" ref="T26" si="11">ABS(T25-$AP$25)</f>
        <v>2.5782006949047087E-2</v>
      </c>
      <c r="U26" s="15">
        <f>ABS(U25-$AO$25)</f>
        <v>1.3005591935103755E-2</v>
      </c>
      <c r="V26" s="16">
        <f>ABS(V25-$AP$25)</f>
        <v>2.9430874442262223E-3</v>
      </c>
      <c r="W26" s="15"/>
      <c r="X26" s="16"/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-2.11</v>
      </c>
      <c r="F27" s="12">
        <v>-13.61</v>
      </c>
      <c r="G27" s="12">
        <f>G$11-G$13+G$12+198.6-60-SUM(G$14:G$18)</f>
        <v>-2.1899999999999924</v>
      </c>
      <c r="H27" s="12">
        <f>H$11-H$13+H$12+198.6-10*LOG10(A27)-30-SUM(H$14:H$18)</f>
        <v>-13.602125137753452</v>
      </c>
      <c r="I27" s="12">
        <v>-2.110320323372747</v>
      </c>
      <c r="J27" s="12">
        <v>-13.518465482136662</v>
      </c>
      <c r="K27" s="12"/>
      <c r="L27" s="12">
        <v>-13.518465482136699</v>
      </c>
      <c r="M27" s="12">
        <v>-2.12</v>
      </c>
      <c r="N27" s="12">
        <v>-13.52</v>
      </c>
      <c r="O27" s="12">
        <v>-2.0699999999999998</v>
      </c>
      <c r="P27" s="12">
        <v>-13.48</v>
      </c>
      <c r="Q27" s="31">
        <v>-2.0803204070188883</v>
      </c>
      <c r="R27" s="31">
        <v>-13.488465565782803</v>
      </c>
      <c r="S27" s="12">
        <v>-2.08</v>
      </c>
      <c r="T27" s="12">
        <v>-13.49</v>
      </c>
      <c r="U27" s="12">
        <v>-2.1102799789895599</v>
      </c>
      <c r="V27" s="12">
        <v>-13.518425137753461</v>
      </c>
      <c r="W27" s="12"/>
      <c r="X27" s="12">
        <v>-13.51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-2.0972743870544561</v>
      </c>
      <c r="AP27" s="12">
        <f>AVERAGE(F27,J27,N27,P27,R27,T27,V27,X27,Z27,AB27,AD27,AF27,AH27,AJ27,AL27,AN27)</f>
        <v>-13.516919523209117</v>
      </c>
      <c r="AQ27" s="12">
        <f t="shared" si="3"/>
        <v>3.7551402950875917E-2</v>
      </c>
      <c r="AR27" s="12">
        <f t="shared" si="2"/>
        <v>4.7535080761251548E-2</v>
      </c>
    </row>
    <row r="28" spans="1:44" ht="15.75" thickBot="1">
      <c r="A28" s="30"/>
      <c r="D28" s="33" t="s">
        <v>65</v>
      </c>
      <c r="E28" s="15">
        <f>ABS(E27-$AO$27)</f>
        <v>1.2725612945543752E-2</v>
      </c>
      <c r="F28" s="16">
        <f>ABS(F27-$AP$27)</f>
        <v>9.3080476790882827E-2</v>
      </c>
      <c r="G28" s="15">
        <f>ABS(G27-$AO$19)</f>
        <v>9.1134911327343193E-2</v>
      </c>
      <c r="H28" s="16">
        <f>ABS(H27-$AP$27)</f>
        <v>8.5205614544335617E-2</v>
      </c>
      <c r="I28" s="15">
        <f>ABS(I27-$AO$19)</f>
        <v>1.1455234700097794E-2</v>
      </c>
      <c r="J28" s="16">
        <f>ABS(J27-$AP$27)</f>
        <v>1.5459589275454988E-3</v>
      </c>
      <c r="K28" s="15"/>
      <c r="L28" s="16">
        <f>ABS(L27-$AP$27)</f>
        <v>1.5459589275828023E-3</v>
      </c>
      <c r="M28" s="15">
        <v>0.01</v>
      </c>
      <c r="N28" s="16">
        <v>0.04</v>
      </c>
      <c r="O28" s="15">
        <f>ABS(O27-$AO$27)</f>
        <v>2.7274387054456284E-2</v>
      </c>
      <c r="P28" s="16">
        <f>ABS(P27-$AP$27)</f>
        <v>3.6919523209116178E-2</v>
      </c>
      <c r="Q28" s="31"/>
      <c r="R28" s="31"/>
      <c r="S28" s="15">
        <f t="shared" ref="S28:T28" si="12">ABS(S27-$AO$19)</f>
        <v>1.8865088672649133E-2</v>
      </c>
      <c r="T28" s="16">
        <f t="shared" ref="T28" si="13">ABS(T27-$AP$27)</f>
        <v>2.6919523209116392E-2</v>
      </c>
      <c r="U28" s="15">
        <f>ABS(U27-$AO$27)</f>
        <v>1.3005591935103755E-2</v>
      </c>
      <c r="V28" s="16">
        <f>ABS(V27-$AP$27)</f>
        <v>1.5056145443441693E-3</v>
      </c>
      <c r="W28" s="15"/>
      <c r="X28" s="16"/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-2.11</v>
      </c>
      <c r="F29" s="12">
        <v>-11.85</v>
      </c>
      <c r="G29" s="12">
        <f>G$11-G$13+G$12+198.6-60-SUM(G$14:G$18)</f>
        <v>-2.1899999999999924</v>
      </c>
      <c r="H29" s="12">
        <f>H$11-H$13+H$12+198.6-10*LOG10(A29)-30-SUM(H$14:H$18)</f>
        <v>-11.841212547196642</v>
      </c>
      <c r="I29" s="12">
        <v>-2.110320323372747</v>
      </c>
      <c r="J29" s="12">
        <v>-11.757552891579849</v>
      </c>
      <c r="K29" s="12"/>
      <c r="L29" s="12"/>
      <c r="M29" s="12">
        <v>-2.12</v>
      </c>
      <c r="N29" s="12">
        <v>-11.76</v>
      </c>
      <c r="O29" s="12">
        <v>-2.0699999999999998</v>
      </c>
      <c r="P29" s="12">
        <v>-11.72</v>
      </c>
      <c r="Q29" s="31">
        <v>-2.0803204070188883</v>
      </c>
      <c r="R29" s="31">
        <v>-11.72755297522599</v>
      </c>
      <c r="S29" s="12">
        <v>-2.08</v>
      </c>
      <c r="T29" s="12">
        <v>-11.73</v>
      </c>
      <c r="U29" s="12">
        <v>-2.1102799789895599</v>
      </c>
      <c r="V29" s="12">
        <v>-11.757512547196647</v>
      </c>
      <c r="W29" s="12"/>
      <c r="X29" s="12">
        <v>-11.75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-2.0972743870544561</v>
      </c>
      <c r="AP29" s="12">
        <f>AVERAGE(F29,J29,N29,P29,R29,T29,V29,X29,Z29,AB29,AD29,AF29,AH29,AJ29,AL29,AN29)</f>
        <v>-11.756577301750312</v>
      </c>
      <c r="AQ29" s="12">
        <f t="shared" si="3"/>
        <v>3.7551402950875917E-2</v>
      </c>
      <c r="AR29" s="12">
        <f t="shared" si="2"/>
        <v>4.7484850598150607E-2</v>
      </c>
    </row>
    <row r="30" spans="1:44" ht="15.75" thickBot="1">
      <c r="A30" s="30"/>
      <c r="D30" s="33" t="s">
        <v>65</v>
      </c>
      <c r="E30" s="15">
        <f>ABS(E29-$AO$29)</f>
        <v>1.2725612945543752E-2</v>
      </c>
      <c r="F30" s="16">
        <f>ABS(F29-$AP$29)</f>
        <v>9.3422698249687741E-2</v>
      </c>
      <c r="G30" s="15">
        <f>ABS(G29-$AO$19)</f>
        <v>9.1134911327343193E-2</v>
      </c>
      <c r="H30" s="16">
        <f>ABS(H29-$AP$29)</f>
        <v>8.4635245446330387E-2</v>
      </c>
      <c r="I30" s="15">
        <f>ABS(I29-$AO$19)</f>
        <v>1.1455234700097794E-2</v>
      </c>
      <c r="J30" s="16">
        <f>ABS(J29-$AP$29)</f>
        <v>9.7558982953671602E-4</v>
      </c>
      <c r="K30" s="15"/>
      <c r="L30" s="16"/>
      <c r="M30" s="15">
        <v>0.01</v>
      </c>
      <c r="N30" s="16">
        <v>0.04</v>
      </c>
      <c r="O30" s="15">
        <f>ABS(O29-$AO$29)</f>
        <v>2.7274387054456284E-2</v>
      </c>
      <c r="P30" s="16">
        <f>ABS(P29-$AP$29)</f>
        <v>3.6577301750311264E-2</v>
      </c>
      <c r="Q30" s="31"/>
      <c r="R30" s="31"/>
      <c r="S30" s="15">
        <f t="shared" ref="S30:T30" si="14">ABS(S29-$AO$19)</f>
        <v>1.8865088672649133E-2</v>
      </c>
      <c r="T30" s="16">
        <f t="shared" ref="T30" si="15">ABS(T29-$AP$29)</f>
        <v>2.6577301750311477E-2</v>
      </c>
      <c r="U30" s="15">
        <f>ABS(U29-$AO$29)</f>
        <v>1.3005591935103755E-2</v>
      </c>
      <c r="V30" s="16">
        <f>ABS(V29-$AP$29)</f>
        <v>9.3524544633538653E-4</v>
      </c>
      <c r="W30" s="15"/>
      <c r="X30" s="16"/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-2.11</v>
      </c>
      <c r="F31" s="12">
        <v>-8.75</v>
      </c>
      <c r="G31" s="12">
        <f>G$11-G$13+G$12+198.6-60-SUM(G$14:G$18)</f>
        <v>-2.1899999999999924</v>
      </c>
      <c r="H31" s="12">
        <f>H$11-H$13+H$12+198.6-10*LOG10(A31)-30-SUM(H$14:H$18)</f>
        <v>-8.8309125905568298</v>
      </c>
      <c r="I31" s="12">
        <v>-2.110320323372747</v>
      </c>
      <c r="J31" s="12">
        <v>-8.7472529349400361</v>
      </c>
      <c r="K31" s="12"/>
      <c r="L31" s="12">
        <v>-8.7472529349400592</v>
      </c>
      <c r="M31" s="12">
        <v>-2.12</v>
      </c>
      <c r="N31" s="12">
        <v>-8.75</v>
      </c>
      <c r="O31" s="12">
        <v>-2.0699999999999998</v>
      </c>
      <c r="P31" s="12">
        <v>-8.7100000000000009</v>
      </c>
      <c r="Q31" s="31">
        <v>-2.0803204070188883</v>
      </c>
      <c r="R31" s="31">
        <v>-8.7172530185861774</v>
      </c>
      <c r="S31" s="12">
        <v>-2.08</v>
      </c>
      <c r="T31" s="12">
        <v>-8.7200000000000006</v>
      </c>
      <c r="U31" s="12">
        <v>-2.1102799789895599</v>
      </c>
      <c r="V31" s="12">
        <v>-8.7472125905568348</v>
      </c>
      <c r="W31" s="12"/>
      <c r="X31" s="12">
        <v>-8.74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-2.0972743870544561</v>
      </c>
      <c r="AP31" s="12">
        <f>AVERAGE(F31,J31,N31,P31,R31,T31,V31,X31,Z31,AB31,AD31,AF31,AH31,AJ31,AL31,AN31)</f>
        <v>-8.7352148180103804</v>
      </c>
      <c r="AQ31" s="12">
        <f t="shared" si="3"/>
        <v>3.7551402950875917E-2</v>
      </c>
      <c r="AR31" s="12">
        <f t="shared" si="2"/>
        <v>3.5495367652251794E-2</v>
      </c>
    </row>
    <row r="32" spans="1:44" ht="15.75" thickBot="1">
      <c r="A32" s="30"/>
      <c r="D32" s="33" t="s">
        <v>65</v>
      </c>
      <c r="E32" s="15">
        <f>ABS(E31-$AO$31)</f>
        <v>1.2725612945543752E-2</v>
      </c>
      <c r="F32" s="16">
        <f>ABS(F31-$AP$31)</f>
        <v>1.4785181989619645E-2</v>
      </c>
      <c r="G32" s="15">
        <f>ABS(G31-$AO$19)</f>
        <v>9.1134911327343193E-2</v>
      </c>
      <c r="H32" s="16">
        <f>ABS(H31-$AP$31)</f>
        <v>9.56977725464494E-2</v>
      </c>
      <c r="I32" s="15">
        <f>ABS(I31-$AO$19)</f>
        <v>1.1455234700097794E-2</v>
      </c>
      <c r="J32" s="16">
        <f>ABS(J31-$AP$31)</f>
        <v>1.2038116929655729E-2</v>
      </c>
      <c r="K32" s="15"/>
      <c r="L32" s="16">
        <f>ABS(L31-$AP$31)</f>
        <v>1.2038116929678822E-2</v>
      </c>
      <c r="M32" s="15">
        <v>0.01</v>
      </c>
      <c r="N32" s="16">
        <v>0</v>
      </c>
      <c r="O32" s="15">
        <f>ABS(O31-$AO$31)</f>
        <v>2.7274387054456284E-2</v>
      </c>
      <c r="P32" s="16">
        <f>ABS(P31-$AP$31)</f>
        <v>2.5214818010379503E-2</v>
      </c>
      <c r="Q32" s="31"/>
      <c r="R32" s="31"/>
      <c r="S32" s="15">
        <f t="shared" ref="S32:T32" si="16">ABS(S31-$AO$19)</f>
        <v>1.8865088672649133E-2</v>
      </c>
      <c r="T32" s="16">
        <f t="shared" ref="T32" si="17">ABS(T31-$AP$31)</f>
        <v>1.5214818010379716E-2</v>
      </c>
      <c r="U32" s="15">
        <f>ABS(U31-$AO$31)</f>
        <v>1.3005591935103755E-2</v>
      </c>
      <c r="V32" s="16">
        <f>ABS(V31-$AP$31)</f>
        <v>1.1997772546454399E-2</v>
      </c>
      <c r="W32" s="15"/>
      <c r="X32" s="16"/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-2.11</v>
      </c>
      <c r="F33" s="12">
        <v>-2.73</v>
      </c>
      <c r="G33" s="12">
        <f>G$11-G$13+G$12+198.6-60-SUM(G$14:G$18)</f>
        <v>-2.1899999999999924</v>
      </c>
      <c r="H33" s="12">
        <f>H$11-H$13+H$12+198.6-10*LOG10(A33)-30-SUM(H$14:H$18)</f>
        <v>-2.8103126772772047</v>
      </c>
      <c r="I33" s="12">
        <v>-2.110320323372747</v>
      </c>
      <c r="J33" s="12">
        <v>-2.726653021660411</v>
      </c>
      <c r="K33" s="12"/>
      <c r="L33" s="12">
        <v>-2.7266530216604301</v>
      </c>
      <c r="M33" s="12">
        <v>-2.12</v>
      </c>
      <c r="N33" s="12">
        <v>-2.73</v>
      </c>
      <c r="O33" s="12">
        <v>-2.0699999999999998</v>
      </c>
      <c r="P33" s="12">
        <v>-2.68</v>
      </c>
      <c r="Q33" s="31">
        <v>-2.0803204070188883</v>
      </c>
      <c r="R33" s="31">
        <v>-2.6966531053065523</v>
      </c>
      <c r="S33" s="12">
        <v>-2.08</v>
      </c>
      <c r="T33" s="12">
        <v>-2.7</v>
      </c>
      <c r="U33" s="12">
        <v>-2.1102799789895599</v>
      </c>
      <c r="V33" s="12">
        <v>-2.7266126772772097</v>
      </c>
      <c r="W33" s="12"/>
      <c r="X33" s="12">
        <v>-2.72</v>
      </c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-2.0972743870544561</v>
      </c>
      <c r="AP33" s="12">
        <f>AVERAGE(F33,J33,N33,P33,R33,T33,V33,X33,Z33,AB33,AD33,AF33,AH33,AJ33,AL33,AN33)</f>
        <v>-2.7137398505305215</v>
      </c>
      <c r="AQ33" s="12">
        <f t="shared" si="3"/>
        <v>3.7551402950875917E-2</v>
      </c>
      <c r="AR33" s="12">
        <f t="shared" si="2"/>
        <v>3.675868268474957E-2</v>
      </c>
    </row>
    <row r="34" spans="1:44" ht="15.75" thickBot="1">
      <c r="D34" s="33" t="s">
        <v>65</v>
      </c>
      <c r="E34" s="15">
        <f>ABS(E33-$AO$33)</f>
        <v>1.2725612945543752E-2</v>
      </c>
      <c r="F34" s="16">
        <f>ABS(F33-$AP$33)</f>
        <v>1.6260149469478513E-2</v>
      </c>
      <c r="G34" s="15">
        <f>ABS(G33-$AO$19)</f>
        <v>9.1134911327343193E-2</v>
      </c>
      <c r="H34" s="16">
        <f>ABS(H33-$AP$33)</f>
        <v>9.6572826746683216E-2</v>
      </c>
      <c r="I34" s="15">
        <f>ABS(I33-$AO$19)</f>
        <v>1.1455234700097794E-2</v>
      </c>
      <c r="J34" s="16">
        <f>ABS(J33-$AP$33)</f>
        <v>1.2913171129889545E-2</v>
      </c>
      <c r="K34" s="15"/>
      <c r="L34" s="16">
        <f>ABS(L33-$AP$33)</f>
        <v>1.291317112990864E-2</v>
      </c>
      <c r="M34" s="15">
        <v>0.01</v>
      </c>
      <c r="N34" s="16">
        <v>0</v>
      </c>
      <c r="O34" s="15">
        <f>ABS(O33-$AO$33)</f>
        <v>2.7274387054456284E-2</v>
      </c>
      <c r="P34" s="16">
        <f>ABS(P33-$AP$33)</f>
        <v>3.3739850530521309E-2</v>
      </c>
      <c r="Q34" s="15"/>
      <c r="R34" s="16"/>
      <c r="S34" s="15">
        <f t="shared" ref="S34:T34" si="18">ABS(S33-$AO$19)</f>
        <v>1.8865088672649133E-2</v>
      </c>
      <c r="T34" s="16">
        <f t="shared" ref="T34" si="19">ABS(T33-$AP$33)</f>
        <v>1.3739850530521291E-2</v>
      </c>
      <c r="U34" s="15">
        <f>ABS(U33-$AO$33)</f>
        <v>1.3005591935103755E-2</v>
      </c>
      <c r="V34" s="16">
        <f>ABS(V33-$AP$33)</f>
        <v>1.2872826746688215E-2</v>
      </c>
      <c r="W34" s="15"/>
      <c r="X34" s="16"/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W8" sqref="W8:X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63</v>
      </c>
    </row>
    <row r="7" spans="1:44" ht="13.5" customHeight="1" thickBot="1"/>
    <row r="8" spans="1:44" ht="15.75" customHeight="1" thickBot="1">
      <c r="D8" s="33" t="s">
        <v>18</v>
      </c>
      <c r="E8" s="41" t="s">
        <v>32</v>
      </c>
      <c r="F8" s="42"/>
      <c r="G8" s="41" t="s">
        <v>73</v>
      </c>
      <c r="H8" s="42"/>
      <c r="I8" s="41" t="s">
        <v>77</v>
      </c>
      <c r="J8" s="42"/>
      <c r="K8" s="41" t="s">
        <v>78</v>
      </c>
      <c r="L8" s="42"/>
      <c r="M8" s="41" t="s">
        <v>79</v>
      </c>
      <c r="N8" s="43"/>
      <c r="O8" s="41" t="s">
        <v>80</v>
      </c>
      <c r="P8" s="42"/>
      <c r="Q8" s="41" t="s">
        <v>81</v>
      </c>
      <c r="R8" s="42"/>
      <c r="S8" s="41" t="s">
        <v>82</v>
      </c>
      <c r="T8" s="42"/>
      <c r="U8" s="41" t="s">
        <v>83</v>
      </c>
      <c r="V8" s="42"/>
      <c r="W8" s="41" t="s">
        <v>84</v>
      </c>
      <c r="X8" s="42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70</v>
      </c>
      <c r="E11" s="12">
        <v>58.3</v>
      </c>
      <c r="F11" s="12">
        <v>23</v>
      </c>
      <c r="G11" s="12">
        <v>58.3</v>
      </c>
      <c r="H11" s="12">
        <v>23</v>
      </c>
      <c r="I11" s="12">
        <v>58.3</v>
      </c>
      <c r="J11" s="12">
        <v>23</v>
      </c>
      <c r="K11" s="12">
        <v>58.3</v>
      </c>
      <c r="L11" s="12">
        <v>23</v>
      </c>
      <c r="M11" s="12">
        <v>58</v>
      </c>
      <c r="N11" s="12">
        <v>23</v>
      </c>
      <c r="O11" s="12">
        <v>58.3</v>
      </c>
      <c r="P11" s="12">
        <v>23</v>
      </c>
      <c r="Q11" s="31">
        <v>58.3</v>
      </c>
      <c r="R11" s="31">
        <v>23</v>
      </c>
      <c r="S11" s="12">
        <v>58.3</v>
      </c>
      <c r="T11" s="12">
        <v>23</v>
      </c>
      <c r="U11" s="12">
        <v>58.3</v>
      </c>
      <c r="V11" s="12">
        <v>23</v>
      </c>
      <c r="W11" s="12">
        <v>58.3</v>
      </c>
      <c r="X11" s="12">
        <v>23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58.262500000000003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9.9999999999999034E-2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>
        <v>-31.62</v>
      </c>
      <c r="N12" s="12">
        <v>-12.8</v>
      </c>
      <c r="O12" s="12">
        <v>-31.6</v>
      </c>
      <c r="P12" s="12">
        <v>-12.8</v>
      </c>
      <c r="Q12" s="31">
        <v>-31.62397997898956</v>
      </c>
      <c r="R12" s="31">
        <v>-12.8</v>
      </c>
      <c r="S12" s="12">
        <v>-31.623979978989599</v>
      </c>
      <c r="T12" s="12">
        <v>-12.8</v>
      </c>
      <c r="U12" s="45">
        <v>-31.62397997898956</v>
      </c>
      <c r="V12" s="12">
        <v>-12.8</v>
      </c>
      <c r="W12" s="12">
        <v>-31.623979978989599</v>
      </c>
      <c r="X12" s="12">
        <v>-12.8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-31.619987486868485</v>
      </c>
      <c r="AP12" s="12">
        <f t="shared" si="1"/>
        <v>-12.799999999999999</v>
      </c>
      <c r="AQ12" s="12">
        <f>_xlfn.STDEV.S(E12,G12,I12,M12,O12,Q12,S12,U12,W12,Y12,AA12,AC12,AE12,AG12,AI12,AK12,AM12)</f>
        <v>7.7395094348772248E-3</v>
      </c>
      <c r="AR12" s="12">
        <f t="shared" ref="AR12:AR33" si="2">_xlfn.STDEV.S(F12,H12,J12,N12,P12,R12,T12,V12,X12,Z12,AB12,AD12,AF12,AH12,AJ12,AL12,AN12)</f>
        <v>1.8841109504205299E-15</v>
      </c>
    </row>
    <row r="13" spans="1:44" ht="15.75" customHeight="1" thickBot="1">
      <c r="A13" s="18" t="s">
        <v>33</v>
      </c>
      <c r="D13" s="34" t="s">
        <v>26</v>
      </c>
      <c r="E13" s="12">
        <v>159.1</v>
      </c>
      <c r="F13" s="12">
        <v>159.1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>
        <v>159.1</v>
      </c>
      <c r="N13" s="12">
        <v>159.1</v>
      </c>
      <c r="O13" s="12">
        <v>159.09125252299981</v>
      </c>
      <c r="P13" s="12">
        <v>159.09125252299981</v>
      </c>
      <c r="Q13" s="31">
        <v>159.09948043741588</v>
      </c>
      <c r="R13" s="31">
        <v>159.09948043741588</v>
      </c>
      <c r="S13" s="12">
        <v>159.1</v>
      </c>
      <c r="T13" s="12">
        <v>159.1</v>
      </c>
      <c r="U13" s="12">
        <v>159.09950000000001</v>
      </c>
      <c r="V13" s="12">
        <v>159.09950000000001</v>
      </c>
      <c r="W13" s="12">
        <v>159.09948033695099</v>
      </c>
      <c r="X13" s="12">
        <v>159.09948033695099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159.09864920428973</v>
      </c>
      <c r="AP13" s="12">
        <f t="shared" si="1"/>
        <v>159.09864920428973</v>
      </c>
      <c r="AQ13" s="12">
        <f t="shared" ref="AQ13:AQ33" si="3">_xlfn.STDEV.S(E13,G13,I13,M13,O13,Q13,S13,U13,W13,Y13,AA13,AC13,AE13,AG13,AI13,AK13,AM13)</f>
        <v>6.8202857345834068E-3</v>
      </c>
      <c r="AR13" s="12">
        <f t="shared" si="2"/>
        <v>6.8202857345834068E-3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8.8250000135362855E-2</v>
      </c>
      <c r="AP14" s="12">
        <f t="shared" si="1"/>
        <v>8.8250000135362855E-2</v>
      </c>
      <c r="AQ14" s="12">
        <f t="shared" si="3"/>
        <v>4.0236798974293948E-2</v>
      </c>
      <c r="AR14" s="12">
        <f t="shared" si="2"/>
        <v>4.0236798974293948E-2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4.7102773760513248E-16</v>
      </c>
      <c r="AR16" s="12">
        <f t="shared" si="2"/>
        <v>4.7102773760513248E-16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-2.12</v>
      </c>
      <c r="F19" s="12">
        <v>-21.9</v>
      </c>
      <c r="G19" s="12">
        <f>G$11-G$13+G$12+198.6-60-SUM(G$14:G$18)</f>
        <v>-2.2000000000000117</v>
      </c>
      <c r="H19" s="12">
        <f>H$11-H$13+H$12+198.6-10*LOG10(A19)-30-SUM(H$14:H$18)</f>
        <v>-22.014237554869531</v>
      </c>
      <c r="I19" s="12">
        <v>-2.1234603159406618</v>
      </c>
      <c r="J19" s="12">
        <v>-21.933717891820606</v>
      </c>
      <c r="K19" s="12"/>
      <c r="L19" s="12"/>
      <c r="M19" s="12">
        <v>-2.13</v>
      </c>
      <c r="N19" s="12">
        <v>-21.93</v>
      </c>
      <c r="O19" s="12">
        <v>-2.08</v>
      </c>
      <c r="P19" s="12">
        <v>-21.89</v>
      </c>
      <c r="Q19" s="31">
        <v>-2.0934604174883589</v>
      </c>
      <c r="R19" s="31">
        <v>-21.903717993368303</v>
      </c>
      <c r="S19" s="12">
        <v>-2.09</v>
      </c>
      <c r="T19" s="12">
        <v>-21.9</v>
      </c>
      <c r="U19" s="12">
        <v>-2.123479978989586</v>
      </c>
      <c r="V19" s="12">
        <v>-21.933737554869523</v>
      </c>
      <c r="W19" s="12">
        <v>-2.12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-2.1100500890523257</v>
      </c>
      <c r="AP19" s="12">
        <f t="shared" si="1"/>
        <v>-21.913024777151204</v>
      </c>
      <c r="AQ19" s="12">
        <f t="shared" si="3"/>
        <v>3.4871936494319772E-2</v>
      </c>
      <c r="AR19" s="12">
        <f t="shared" si="2"/>
        <v>3.9758110852637363E-2</v>
      </c>
    </row>
    <row r="20" spans="1:44" ht="15.75" thickBot="1">
      <c r="A20" s="30"/>
      <c r="D20" s="33" t="s">
        <v>65</v>
      </c>
      <c r="E20" s="15">
        <f>ABS(E19-$AO$19)</f>
        <v>9.9499109476743897E-3</v>
      </c>
      <c r="F20" s="16">
        <f>ABS(F19-$AP$19)</f>
        <v>1.3024777151205313E-2</v>
      </c>
      <c r="G20" s="15">
        <f>ABS(G19-$AO$19)</f>
        <v>8.9949910947686007E-2</v>
      </c>
      <c r="H20" s="16">
        <f>ABS(H19-$AP$19)</f>
        <v>0.10121277771832737</v>
      </c>
      <c r="I20" s="15">
        <f>ABS(I19-$AO$19)</f>
        <v>1.3410226888336041E-2</v>
      </c>
      <c r="J20" s="16">
        <f>ABS(J19-$AP$19)</f>
        <v>2.069311466940249E-2</v>
      </c>
      <c r="K20" s="15"/>
      <c r="L20" s="16"/>
      <c r="M20" s="15">
        <v>0.01</v>
      </c>
      <c r="N20" s="16">
        <v>0.01</v>
      </c>
      <c r="O20" s="15">
        <f>ABS(O19-$AO$19)</f>
        <v>3.0050089052325646E-2</v>
      </c>
      <c r="P20" s="16">
        <f>ABS(P19-$AP$19)</f>
        <v>2.3024777151203324E-2</v>
      </c>
      <c r="Q20" s="31"/>
      <c r="R20" s="31"/>
      <c r="S20" s="15">
        <f t="shared" ref="S20:T20" si="4">ABS(S19-$AO$19)</f>
        <v>2.0050089052325859E-2</v>
      </c>
      <c r="T20" s="16">
        <f t="shared" ref="T20" si="5">ABS(T19-$AP$19)</f>
        <v>1.3024777151205313E-2</v>
      </c>
      <c r="U20" s="15">
        <f>ABS(U19-$AO$19)</f>
        <v>1.3429889937260242E-2</v>
      </c>
      <c r="V20" s="16">
        <f>ABS(V19-$AP$19)</f>
        <v>2.0712777718319586E-2</v>
      </c>
      <c r="W20" s="15"/>
      <c r="X20" s="16"/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-2.12</v>
      </c>
      <c r="F21" s="12">
        <v>-17.100000000000001</v>
      </c>
      <c r="G21" s="12">
        <f>G$11-G$13+G$12+198.6-60-SUM(G$14:G$18)</f>
        <v>-2.2000000000000117</v>
      </c>
      <c r="H21" s="12">
        <f>H$11-H$13+H$12+198.6-10*LOG10(A21)-30-SUM(H$14:H$18)</f>
        <v>-17.243025007672905</v>
      </c>
      <c r="I21" s="12">
        <v>-2.1234603159406618</v>
      </c>
      <c r="J21" s="12">
        <v>-17.16250534462398</v>
      </c>
      <c r="K21" s="12"/>
      <c r="L21" s="12"/>
      <c r="M21" s="12">
        <v>-2.13</v>
      </c>
      <c r="N21" s="12">
        <v>-17.16</v>
      </c>
      <c r="O21" s="12">
        <v>-2.08</v>
      </c>
      <c r="P21" s="12">
        <v>-17.12</v>
      </c>
      <c r="Q21" s="31">
        <v>-2.0934604174883589</v>
      </c>
      <c r="R21" s="31">
        <v>-17.132505446171677</v>
      </c>
      <c r="S21" s="12">
        <v>-2.09</v>
      </c>
      <c r="T21" s="12">
        <v>-17.13</v>
      </c>
      <c r="U21" s="12">
        <v>-2.123479978989586</v>
      </c>
      <c r="V21" s="12">
        <v>-17.162525007672897</v>
      </c>
      <c r="W21" s="12"/>
      <c r="X21" s="12">
        <v>-17.149999999999999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-2.108628673202658</v>
      </c>
      <c r="AP21" s="12">
        <f>AVERAGE(F21,J21,N21,P21,R21,T21,V21,X21,Z21,AB21,AD21,AF21,AH21,AJ21,AL21,AN21)</f>
        <v>-17.139691974808571</v>
      </c>
      <c r="AQ21" s="12">
        <f t="shared" si="3"/>
        <v>3.727966394845076E-2</v>
      </c>
      <c r="AR21" s="12">
        <f t="shared" si="2"/>
        <v>4.0559491237793448E-2</v>
      </c>
    </row>
    <row r="22" spans="1:44" ht="15.75" thickBot="1">
      <c r="A22" s="30"/>
      <c r="D22" s="33" t="s">
        <v>65</v>
      </c>
      <c r="E22" s="15">
        <f>ABS(E21-$AO$21)</f>
        <v>1.1371326797342096E-2</v>
      </c>
      <c r="F22" s="16">
        <f>ABS(F21-$AP$21)</f>
        <v>3.9691974808569341E-2</v>
      </c>
      <c r="G22" s="15">
        <f>ABS(G21-$AO$19)</f>
        <v>8.9949910947686007E-2</v>
      </c>
      <c r="H22" s="16">
        <f>ABS(H21-$AP$21)</f>
        <v>0.10333303286433448</v>
      </c>
      <c r="I22" s="15">
        <f>ABS(I21-$AO$19)</f>
        <v>1.3410226888336041E-2</v>
      </c>
      <c r="J22" s="16">
        <f>ABS(J21-$AP$21)</f>
        <v>2.2813369815409601E-2</v>
      </c>
      <c r="K22" s="15"/>
      <c r="L22" s="16"/>
      <c r="M22" s="15">
        <v>0.01</v>
      </c>
      <c r="N22" s="16">
        <v>0.03</v>
      </c>
      <c r="O22" s="15">
        <f>ABS(O21-$AO$21)</f>
        <v>2.8628673202657939E-2</v>
      </c>
      <c r="P22" s="16">
        <f>ABS(P21-$AP$21)</f>
        <v>1.9691974808569768E-2</v>
      </c>
      <c r="Q22" s="31"/>
      <c r="R22" s="31"/>
      <c r="S22" s="15">
        <f t="shared" ref="S22:S26" si="6">ABS(S21-$AO$19)</f>
        <v>2.0050089052325859E-2</v>
      </c>
      <c r="T22" s="16">
        <f t="shared" ref="T22" si="7">ABS(T21-$AP$21)</f>
        <v>9.6919748085717572E-3</v>
      </c>
      <c r="U22" s="15">
        <f>ABS(U21-$AO$21)</f>
        <v>1.4851305786927949E-2</v>
      </c>
      <c r="V22" s="16">
        <f>ABS(V21-$AP$21)</f>
        <v>2.2833032864326697E-2</v>
      </c>
      <c r="W22" s="16"/>
      <c r="X22" s="16"/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-2.12</v>
      </c>
      <c r="F23" s="12">
        <v>-14.1</v>
      </c>
      <c r="G23" s="12">
        <f>G$11-G$13+G$12+198.6-60-SUM(G$14:G$18)</f>
        <v>-2.2000000000000117</v>
      </c>
      <c r="H23" s="12">
        <f>H$11-H$13+H$12+198.6-10*LOG10(A23)-30-SUM(H$14:H$18)</f>
        <v>-14.232725051033091</v>
      </c>
      <c r="I23" s="12">
        <v>-2.1234603159406618</v>
      </c>
      <c r="J23" s="12">
        <v>-14.152205387984168</v>
      </c>
      <c r="K23" s="12">
        <v>-2.12346031594068</v>
      </c>
      <c r="L23" s="12">
        <v>-14.1522053879842</v>
      </c>
      <c r="M23" s="12">
        <v>-2.13</v>
      </c>
      <c r="N23" s="12">
        <v>-14.15</v>
      </c>
      <c r="O23" s="12">
        <v>-2.08</v>
      </c>
      <c r="P23" s="12">
        <v>-14.11</v>
      </c>
      <c r="Q23" s="31">
        <v>-2.0934604174883589</v>
      </c>
      <c r="R23" s="31">
        <v>-14.122205489531865</v>
      </c>
      <c r="S23" s="12">
        <v>-2.09</v>
      </c>
      <c r="T23" s="12">
        <v>-14.12</v>
      </c>
      <c r="U23" s="12">
        <v>-2.123479978989586</v>
      </c>
      <c r="V23" s="12">
        <v>-14.152225051033092</v>
      </c>
      <c r="W23" s="12"/>
      <c r="X23" s="12">
        <v>-14.14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-2.108628673202658</v>
      </c>
      <c r="AP23" s="12">
        <f>AVERAGE(F23,J23,N23,P23,R23,T23,V23,X23,Z23,AB23,AD23,AF23,AH23,AJ23,AL23,AN23)</f>
        <v>-14.13082949106864</v>
      </c>
      <c r="AQ23" s="12">
        <f t="shared" si="3"/>
        <v>3.727966394845076E-2</v>
      </c>
      <c r="AR23" s="12">
        <f t="shared" si="2"/>
        <v>3.9005373563936123E-2</v>
      </c>
    </row>
    <row r="24" spans="1:44" ht="15.75" thickBot="1">
      <c r="A24" s="30"/>
      <c r="D24" s="33" t="s">
        <v>65</v>
      </c>
      <c r="E24" s="15">
        <f>ABS(E23-$AO$23)</f>
        <v>1.1371326797342096E-2</v>
      </c>
      <c r="F24" s="16">
        <f>ABS(F23-$AP$23)</f>
        <v>3.0829491068640635E-2</v>
      </c>
      <c r="G24" s="15">
        <f>ABS(G23-$AO$19)</f>
        <v>8.9949910947686007E-2</v>
      </c>
      <c r="H24" s="16">
        <f>ABS(H23-$AP$23)</f>
        <v>0.10189555996445065</v>
      </c>
      <c r="I24" s="15">
        <f>ABS(I23-$AO$19)</f>
        <v>1.3410226888336041E-2</v>
      </c>
      <c r="J24" s="16">
        <f>ABS(J23-$AP$23)</f>
        <v>2.1375896915527548E-2</v>
      </c>
      <c r="K24" s="15">
        <f>ABS(K23-$AO$19)</f>
        <v>1.3410226888354249E-2</v>
      </c>
      <c r="L24" s="16">
        <f>ABS(L23-$AP$23)</f>
        <v>2.1375896915559522E-2</v>
      </c>
      <c r="M24" s="15">
        <v>0.01</v>
      </c>
      <c r="N24" s="16">
        <v>0.02</v>
      </c>
      <c r="O24" s="15">
        <f>ABS(O23-$AO$23)</f>
        <v>2.8628673202657939E-2</v>
      </c>
      <c r="P24" s="16">
        <f>ABS(P23-$AP$23)</f>
        <v>2.0829491068640849E-2</v>
      </c>
      <c r="Q24" s="31"/>
      <c r="R24" s="31"/>
      <c r="S24" s="15">
        <f t="shared" si="6"/>
        <v>2.0050089052325859E-2</v>
      </c>
      <c r="T24" s="16">
        <f t="shared" ref="T24" si="8">ABS(T23-$AP$23)</f>
        <v>1.0829491068641062E-2</v>
      </c>
      <c r="U24" s="15">
        <f>ABS(U23-$AO$23)</f>
        <v>1.4851305786927949E-2</v>
      </c>
      <c r="V24" s="16">
        <f>ABS(V23-$AP$23)</f>
        <v>2.1395559964451749E-2</v>
      </c>
      <c r="W24" s="15"/>
      <c r="X24" s="46"/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-2.12</v>
      </c>
      <c r="F25" s="12">
        <v>-11.1</v>
      </c>
      <c r="G25" s="12">
        <f>G$11-G$13+G$12+198.6-60-SUM(G$14:G$18)</f>
        <v>-2.2000000000000117</v>
      </c>
      <c r="H25" s="12">
        <f>H$11-H$13+H$12+198.6-10*LOG10(A25)-30-SUM(H$14:H$18)</f>
        <v>-11.222425094393278</v>
      </c>
      <c r="I25" s="12">
        <v>-2.1234603159406618</v>
      </c>
      <c r="J25" s="12">
        <v>-11.141905431344355</v>
      </c>
      <c r="K25" s="12"/>
      <c r="L25" s="12">
        <v>-11.1419054313444</v>
      </c>
      <c r="M25" s="12">
        <v>-2.13</v>
      </c>
      <c r="N25" s="12">
        <v>-11.14</v>
      </c>
      <c r="O25" s="12">
        <v>-2.08</v>
      </c>
      <c r="P25" s="12">
        <v>-11.1</v>
      </c>
      <c r="Q25" s="31">
        <v>-2.0934604174883589</v>
      </c>
      <c r="R25" s="31">
        <v>-11.111905532892052</v>
      </c>
      <c r="S25" s="12">
        <v>-2.09</v>
      </c>
      <c r="T25" s="12">
        <v>-11.11</v>
      </c>
      <c r="U25" s="12">
        <v>-2.123479978989586</v>
      </c>
      <c r="V25" s="12">
        <v>-11.141925094393279</v>
      </c>
      <c r="W25" s="12"/>
      <c r="X25" s="12">
        <v>-11.13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-2.108628673202658</v>
      </c>
      <c r="AP25" s="12">
        <f>AVERAGE(F25,J25,N25,P25,R25,T25,V25,X25,Z25,AB25,AD25,AF25,AH25,AJ25,AL25,AN25)</f>
        <v>-11.12196700732871</v>
      </c>
      <c r="AQ25" s="12">
        <f t="shared" si="3"/>
        <v>3.727966394845076E-2</v>
      </c>
      <c r="AR25" s="12">
        <f t="shared" si="2"/>
        <v>3.7692237693407377E-2</v>
      </c>
    </row>
    <row r="26" spans="1:44" ht="15.75" thickBot="1">
      <c r="A26" s="30"/>
      <c r="D26" s="33" t="s">
        <v>65</v>
      </c>
      <c r="E26" s="15">
        <f>ABS(E25-$AO$25)</f>
        <v>1.1371326797342096E-2</v>
      </c>
      <c r="F26" s="16">
        <f>ABS(F25-$AP$25)</f>
        <v>2.1967007328710153E-2</v>
      </c>
      <c r="G26" s="15">
        <f>ABS(G25-$AO$19)</f>
        <v>8.9949910947686007E-2</v>
      </c>
      <c r="H26" s="16">
        <f>ABS(H25-$AP$25)</f>
        <v>0.1004580870645686</v>
      </c>
      <c r="I26" s="15">
        <f>ABS(I25-$AO$19)</f>
        <v>1.3410226888336041E-2</v>
      </c>
      <c r="J26" s="16">
        <f>ABS(J25-$AP$25)</f>
        <v>1.9938424015645495E-2</v>
      </c>
      <c r="K26" s="15"/>
      <c r="L26" s="16">
        <f>ABS(L25-$AP$25)</f>
        <v>1.9938424015689904E-2</v>
      </c>
      <c r="M26" s="15">
        <v>0.01</v>
      </c>
      <c r="N26" s="16">
        <v>0.02</v>
      </c>
      <c r="O26" s="15">
        <f>ABS(O25-$AO$25)</f>
        <v>2.8628673202657939E-2</v>
      </c>
      <c r="P26" s="16">
        <f>ABS(P25-$AP$25)</f>
        <v>2.1967007328710153E-2</v>
      </c>
      <c r="Q26" s="31"/>
      <c r="R26" s="31"/>
      <c r="S26" s="15">
        <f t="shared" si="6"/>
        <v>2.0050089052325859E-2</v>
      </c>
      <c r="T26" s="16">
        <f t="shared" ref="T26" si="9">ABS(T25-$AP$25)</f>
        <v>1.1967007328710366E-2</v>
      </c>
      <c r="U26" s="15">
        <f>ABS(U25-$AO$25)</f>
        <v>1.4851305786927949E-2</v>
      </c>
      <c r="V26" s="16">
        <f>ABS(V25-$AP$25)</f>
        <v>1.9958087064569696E-2</v>
      </c>
      <c r="W26" s="15"/>
      <c r="X26" s="16"/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-2.12</v>
      </c>
      <c r="F27" s="12">
        <v>-8.1</v>
      </c>
      <c r="G27" s="12">
        <f>G$11-G$13+G$12+198.6-60-SUM(G$14:G$18)</f>
        <v>-2.2000000000000117</v>
      </c>
      <c r="H27" s="12">
        <f>H$11-H$13+H$12+198.6-10*LOG10(A27)-30-SUM(H$14:H$18)</f>
        <v>-8.2121251377534694</v>
      </c>
      <c r="I27" s="12">
        <v>-2.1234603159406618</v>
      </c>
      <c r="J27" s="12">
        <v>-8.1316054747045428</v>
      </c>
      <c r="K27" s="12"/>
      <c r="L27" s="12">
        <v>-8.1316054747045605</v>
      </c>
      <c r="M27" s="12">
        <v>-2.13</v>
      </c>
      <c r="N27" s="12">
        <v>-8.1300000000000008</v>
      </c>
      <c r="O27" s="12">
        <v>-2.08</v>
      </c>
      <c r="P27" s="12">
        <v>-8.09</v>
      </c>
      <c r="Q27" s="31">
        <v>-2.0934604174883589</v>
      </c>
      <c r="R27" s="31">
        <v>-8.1016055762522399</v>
      </c>
      <c r="S27" s="12">
        <v>-2.09</v>
      </c>
      <c r="T27" s="12">
        <v>-8.1</v>
      </c>
      <c r="U27" s="12">
        <v>-2.123479978989586</v>
      </c>
      <c r="V27" s="12">
        <v>-8.131625137753467</v>
      </c>
      <c r="W27" s="12"/>
      <c r="X27" s="12">
        <v>-8.1199999999999992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-2.108628673202658</v>
      </c>
      <c r="AP27" s="12">
        <f>AVERAGE(F27,J27,N27,P27,R27,T27,V27,X27,Z27,AB27,AD27,AF27,AH27,AJ27,AL27,AN27)</f>
        <v>-8.1131045235887829</v>
      </c>
      <c r="AQ27" s="12">
        <f t="shared" si="3"/>
        <v>3.727966394845076E-2</v>
      </c>
      <c r="AR27" s="12">
        <f t="shared" si="2"/>
        <v>3.6645998088346267E-2</v>
      </c>
    </row>
    <row r="28" spans="1:44" ht="15.75" thickBot="1">
      <c r="A28" s="30"/>
      <c r="D28" s="33" t="s">
        <v>65</v>
      </c>
      <c r="E28" s="15">
        <f>ABS(E27-$AO$27)</f>
        <v>1.1371326797342096E-2</v>
      </c>
      <c r="F28" s="16">
        <f>ABS(F27-$AP$27)</f>
        <v>1.3104523588783223E-2</v>
      </c>
      <c r="G28" s="15">
        <f>ABS(G27-$AO$19)</f>
        <v>8.9949910947686007E-2</v>
      </c>
      <c r="H28" s="16">
        <f>ABS(H27-$AP$27)</f>
        <v>9.9020614164686549E-2</v>
      </c>
      <c r="I28" s="15">
        <f>ABS(I27-$AO$19)</f>
        <v>1.3410226888336041E-2</v>
      </c>
      <c r="J28" s="16">
        <f>ABS(J27-$AP$27)</f>
        <v>1.8500951115759889E-2</v>
      </c>
      <c r="K28" s="15"/>
      <c r="L28" s="16"/>
      <c r="M28" s="15">
        <v>0.01</v>
      </c>
      <c r="N28" s="16">
        <v>0.01</v>
      </c>
      <c r="O28" s="15">
        <f>ABS(O27-$AO$27)</f>
        <v>2.8628673202657939E-2</v>
      </c>
      <c r="P28" s="16">
        <f>ABS(P27-$AP$27)</f>
        <v>2.310452358878301E-2</v>
      </c>
      <c r="Q28" s="31"/>
      <c r="R28" s="31"/>
      <c r="S28" s="15">
        <f t="shared" ref="S28:S32" si="10">ABS(S27-$AO$19)</f>
        <v>2.0050089052325859E-2</v>
      </c>
      <c r="T28" s="16">
        <f t="shared" ref="T28" si="11">ABS(T27-$AP$27)</f>
        <v>1.3104523588783223E-2</v>
      </c>
      <c r="U28" s="15">
        <f>ABS(U27-$AO$27)</f>
        <v>1.4851305786927949E-2</v>
      </c>
      <c r="V28" s="16">
        <f>ABS(V27-$AP$27)</f>
        <v>1.852061416468409E-2</v>
      </c>
      <c r="W28" s="15"/>
      <c r="X28" s="16"/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-2.12</v>
      </c>
      <c r="F29" s="12">
        <v>-6.34</v>
      </c>
      <c r="G29" s="12">
        <f>G$11-G$13+G$12+198.6-60-SUM(G$14:G$18)</f>
        <v>-2.2000000000000117</v>
      </c>
      <c r="H29" s="12">
        <f>H$11-H$13+H$12+198.6-10*LOG10(A29)-30-SUM(H$14:H$18)</f>
        <v>-6.4512125471966559</v>
      </c>
      <c r="I29" s="12">
        <v>-2.1234603159406618</v>
      </c>
      <c r="J29" s="12">
        <v>-6.3706928841477293</v>
      </c>
      <c r="K29" s="12"/>
      <c r="L29" s="12"/>
      <c r="M29" s="12">
        <v>-2.13</v>
      </c>
      <c r="N29" s="12">
        <v>-6.37</v>
      </c>
      <c r="O29" s="12">
        <v>-2.08</v>
      </c>
      <c r="P29" s="12">
        <v>-6.33</v>
      </c>
      <c r="Q29" s="31">
        <v>-2.0934604174883589</v>
      </c>
      <c r="R29" s="31">
        <v>-6.3406929856954264</v>
      </c>
      <c r="S29" s="12">
        <v>-2.09</v>
      </c>
      <c r="T29" s="12">
        <v>-6.34</v>
      </c>
      <c r="U29" s="12">
        <v>-2.123479978989586</v>
      </c>
      <c r="V29" s="12">
        <v>-6.3707125471966535</v>
      </c>
      <c r="W29" s="12"/>
      <c r="X29" s="12">
        <v>-6.36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-2.108628673202658</v>
      </c>
      <c r="AP29" s="12">
        <f>AVERAGE(F29,J29,N29,P29,R29,T29,V29,X29,Z29,AB29,AD29,AF29,AH29,AJ29,AL29,AN29)</f>
        <v>-6.3527623021299755</v>
      </c>
      <c r="AQ29" s="12">
        <f t="shared" si="3"/>
        <v>3.727966394845076E-2</v>
      </c>
      <c r="AR29" s="12">
        <f t="shared" si="2"/>
        <v>3.6397621587113162E-2</v>
      </c>
    </row>
    <row r="30" spans="1:44" ht="15.75" thickBot="1">
      <c r="A30" s="30"/>
      <c r="D30" s="33" t="s">
        <v>65</v>
      </c>
      <c r="E30" s="15">
        <f>ABS(E29-$AO$29)</f>
        <v>1.1371326797342096E-2</v>
      </c>
      <c r="F30" s="16">
        <f>ABS(F29-$AP$29)</f>
        <v>1.2762302129975645E-2</v>
      </c>
      <c r="G30" s="15">
        <f>ABS(G29-$AO$19)</f>
        <v>8.9949910947686007E-2</v>
      </c>
      <c r="H30" s="16">
        <f>ABS(H29-$AP$29)</f>
        <v>9.8450245066680431E-2</v>
      </c>
      <c r="I30" s="15">
        <f>ABS(I29-$AO$19)</f>
        <v>1.3410226888336041E-2</v>
      </c>
      <c r="J30" s="16">
        <f>ABS(J29-$AP$29)</f>
        <v>1.7930582017753771E-2</v>
      </c>
      <c r="K30" s="15"/>
      <c r="L30" s="16"/>
      <c r="M30" s="15">
        <v>0.01</v>
      </c>
      <c r="N30" s="16">
        <v>0.01</v>
      </c>
      <c r="O30" s="15">
        <f>ABS(O29-$AO$29)</f>
        <v>2.8628673202657939E-2</v>
      </c>
      <c r="P30" s="16">
        <f>ABS(P29-$AP$29)</f>
        <v>2.2762302129975431E-2</v>
      </c>
      <c r="Q30" s="31"/>
      <c r="R30" s="31"/>
      <c r="S30" s="15">
        <f t="shared" si="10"/>
        <v>2.0050089052325859E-2</v>
      </c>
      <c r="T30" s="16">
        <f t="shared" ref="T30" si="12">ABS(T29-$AP$29)</f>
        <v>1.2762302129975645E-2</v>
      </c>
      <c r="U30" s="15">
        <f>ABS(U29-$AO$29)</f>
        <v>1.4851305786927949E-2</v>
      </c>
      <c r="V30" s="16">
        <f>ABS(V29-$AP$29)</f>
        <v>1.7950245066677972E-2</v>
      </c>
      <c r="W30" s="15"/>
      <c r="X30" s="16"/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-2.12</v>
      </c>
      <c r="F31" s="12">
        <v>-3.34</v>
      </c>
      <c r="G31" s="12">
        <f>G$11-G$13+G$12+198.6-60-SUM(G$14:G$18)</f>
        <v>-2.2000000000000117</v>
      </c>
      <c r="H31" s="12">
        <f>H$11-H$13+H$12+198.6-10*LOG10(A31)-30-SUM(H$14:H$18)</f>
        <v>-3.4409125905568434</v>
      </c>
      <c r="I31" s="12">
        <v>-2.1234603159406618</v>
      </c>
      <c r="J31" s="12">
        <v>-3.3603929275079167</v>
      </c>
      <c r="K31" s="12"/>
      <c r="L31" s="12">
        <v>-3.3603929275079398</v>
      </c>
      <c r="M31" s="12">
        <v>-2.13</v>
      </c>
      <c r="N31" s="12">
        <v>-3.36</v>
      </c>
      <c r="O31" s="12">
        <v>-2.08</v>
      </c>
      <c r="P31" s="12">
        <v>-3.32</v>
      </c>
      <c r="Q31" s="31">
        <v>-2.0934604174883589</v>
      </c>
      <c r="R31" s="31">
        <v>-3.3303930290556139</v>
      </c>
      <c r="S31" s="12">
        <v>-2.09</v>
      </c>
      <c r="T31" s="12">
        <v>-3.33</v>
      </c>
      <c r="U31" s="12">
        <v>-2.123479978989586</v>
      </c>
      <c r="V31" s="12">
        <v>-3.3604125905568409</v>
      </c>
      <c r="W31" s="12"/>
      <c r="X31" s="12">
        <v>-3.35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-2.108628673202658</v>
      </c>
      <c r="AP31" s="12">
        <f>AVERAGE(F31,J31,N31,P31,R31,T31,V31,X31,Z31,AB31,AD31,AF31,AH31,AJ31,AL31,AN31)</f>
        <v>-3.3438998183900468</v>
      </c>
      <c r="AQ31" s="12">
        <f t="shared" si="3"/>
        <v>3.727966394845076E-2</v>
      </c>
      <c r="AR31" s="12">
        <f t="shared" si="2"/>
        <v>3.5652715110973676E-2</v>
      </c>
    </row>
    <row r="32" spans="1:44" ht="15.75" thickBot="1">
      <c r="A32" s="30"/>
      <c r="D32" s="33" t="s">
        <v>65</v>
      </c>
      <c r="E32" s="15">
        <f>ABS(E31-$AO$31)</f>
        <v>1.1371326797342096E-2</v>
      </c>
      <c r="F32" s="16">
        <f>ABS(F31-$AP$31)</f>
        <v>3.8998183900469385E-3</v>
      </c>
      <c r="G32" s="15">
        <f>ABS(G31-$AO$19)</f>
        <v>8.9949910947686007E-2</v>
      </c>
      <c r="H32" s="16">
        <f>ABS(H31-$AP$31)</f>
        <v>9.7012772166796601E-2</v>
      </c>
      <c r="I32" s="15">
        <f>ABS(I31-$AO$19)</f>
        <v>1.3410226888336041E-2</v>
      </c>
      <c r="J32" s="16">
        <f>ABS(J31-$AP$31)</f>
        <v>1.6493109117869942E-2</v>
      </c>
      <c r="K32" s="15"/>
      <c r="L32" s="16">
        <f>ABS(L31-$AP$31)</f>
        <v>1.6493109117893034E-2</v>
      </c>
      <c r="M32" s="15">
        <v>0.01</v>
      </c>
      <c r="N32" s="16">
        <v>0.01</v>
      </c>
      <c r="O32" s="15">
        <f>ABS(O31-$AO$31)</f>
        <v>2.8628673202657939E-2</v>
      </c>
      <c r="P32" s="16">
        <f>ABS(P31-$AP$31)</f>
        <v>2.3899818390046956E-2</v>
      </c>
      <c r="Q32" s="31"/>
      <c r="R32" s="31"/>
      <c r="S32" s="15">
        <f t="shared" si="10"/>
        <v>2.0050089052325859E-2</v>
      </c>
      <c r="T32" s="16">
        <f t="shared" ref="T32" si="13">ABS(T31-$AP$31)</f>
        <v>1.3899818390046725E-2</v>
      </c>
      <c r="U32" s="15">
        <f>ABS(U31-$AO$31)</f>
        <v>1.4851305786927949E-2</v>
      </c>
      <c r="V32" s="16">
        <f>ABS(V31-$AP$31)</f>
        <v>1.6512772166794143E-2</v>
      </c>
      <c r="W32" s="15"/>
      <c r="X32" s="16"/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-2.12</v>
      </c>
      <c r="F33" s="12">
        <v>2.66</v>
      </c>
      <c r="G33" s="12">
        <f>G$11-G$13+G$12+198.6-60-SUM(G$14:G$18)</f>
        <v>-2.2000000000000117</v>
      </c>
      <c r="H33" s="12">
        <f>H$11-H$13+H$12+198.6-10*LOG10(A33)-30-SUM(H$14:H$18)</f>
        <v>2.5796873227227817</v>
      </c>
      <c r="I33" s="12">
        <v>-2.1234603159406618</v>
      </c>
      <c r="J33" s="12">
        <v>2.6602069857717083</v>
      </c>
      <c r="K33" s="12"/>
      <c r="L33" s="12">
        <v>2.6602069857716901</v>
      </c>
      <c r="M33" s="12">
        <v>-2.13</v>
      </c>
      <c r="N33" s="12">
        <v>2.66</v>
      </c>
      <c r="O33" s="12">
        <v>-2.08</v>
      </c>
      <c r="P33" s="12">
        <v>2.7</v>
      </c>
      <c r="Q33" s="31">
        <v>-2.0934604174883589</v>
      </c>
      <c r="R33" s="31">
        <v>2.6902068842240112</v>
      </c>
      <c r="S33" s="12">
        <v>-2.09</v>
      </c>
      <c r="T33" s="12">
        <v>2.69</v>
      </c>
      <c r="U33" s="12">
        <v>-2.123479978989586</v>
      </c>
      <c r="V33" s="12">
        <v>2.6601873227227841</v>
      </c>
      <c r="W33" s="12"/>
      <c r="X33" s="12">
        <v>2.67</v>
      </c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-2.108628673202658</v>
      </c>
      <c r="AP33" s="12">
        <f>AVERAGE(F33,J33,N33,P33,R33,T33,V33,X33,Z33,AB33,AD33,AF33,AH33,AJ33,AL33,AN33)</f>
        <v>2.6738251490898133</v>
      </c>
      <c r="AQ33" s="12">
        <f t="shared" si="3"/>
        <v>3.727966394845076E-2</v>
      </c>
      <c r="AR33" s="12">
        <f t="shared" si="2"/>
        <v>3.5108274013358677E-2</v>
      </c>
    </row>
    <row r="34" spans="1:44" ht="15.75" thickBot="1">
      <c r="A34" s="30"/>
      <c r="D34" s="33" t="s">
        <v>65</v>
      </c>
      <c r="E34" s="15">
        <f>ABS(E33-$AO$33)</f>
        <v>1.1371326797342096E-2</v>
      </c>
      <c r="F34" s="16">
        <f>ABS(F33-$AP$33)</f>
        <v>1.3825149089813138E-2</v>
      </c>
      <c r="G34" s="15">
        <f>ABS(G33-$AO$19)</f>
        <v>8.9949910947686007E-2</v>
      </c>
      <c r="H34" s="16">
        <f>ABS(H33-$AP$33)</f>
        <v>9.4137826367031607E-2</v>
      </c>
      <c r="I34" s="15">
        <f>ABS(I33-$AO$19)</f>
        <v>1.3410226888336041E-2</v>
      </c>
      <c r="J34" s="16">
        <f>ABS(J33-$AP$33)</f>
        <v>1.3618163318104948E-2</v>
      </c>
      <c r="K34" s="15"/>
      <c r="L34" s="16">
        <f>ABS(L33-$AP$33)</f>
        <v>1.3618163318123155E-2</v>
      </c>
      <c r="M34" s="15">
        <v>0.01</v>
      </c>
      <c r="N34" s="16">
        <v>0</v>
      </c>
      <c r="O34" s="15">
        <f>ABS(O33-$AO$33)</f>
        <v>2.8628673202657939E-2</v>
      </c>
      <c r="P34" s="16">
        <f>ABS(P33-$AP$33)</f>
        <v>2.6174850910186898E-2</v>
      </c>
      <c r="Q34" s="15"/>
      <c r="R34" s="16"/>
      <c r="S34" s="15">
        <f>ABS(S33-$AO$19)</f>
        <v>2.0050089052325859E-2</v>
      </c>
      <c r="T34" s="16">
        <f t="shared" ref="T34" si="14">ABS(T33-$AP$33)</f>
        <v>1.6174850910186667E-2</v>
      </c>
      <c r="U34" s="15">
        <f>ABS(U33-$AO$33)</f>
        <v>1.4851305786927949E-2</v>
      </c>
      <c r="V34" s="16">
        <f>ABS(V33-$AP$33)</f>
        <v>1.3637826367029149E-2</v>
      </c>
      <c r="W34" s="15"/>
      <c r="X34" s="16"/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4" t="s">
        <v>33</v>
      </c>
      <c r="G37" s="25"/>
      <c r="H37" s="24" t="s">
        <v>33</v>
      </c>
      <c r="I37" s="25"/>
      <c r="J37" s="25"/>
      <c r="K37" s="25"/>
      <c r="L37" s="24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abSelected="1" zoomScale="110" zoomScaleNormal="110" zoomScalePageLayoutView="80" workbookViewId="0">
      <selection activeCell="Y8" sqref="Y8:Z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64</v>
      </c>
    </row>
    <row r="7" spans="1:44" ht="13.5" customHeight="1" thickBot="1"/>
    <row r="8" spans="1:44" ht="15.75" customHeight="1" thickBot="1">
      <c r="D8" s="33" t="s">
        <v>18</v>
      </c>
      <c r="E8" s="41" t="s">
        <v>32</v>
      </c>
      <c r="F8" s="42"/>
      <c r="G8" s="41" t="s">
        <v>73</v>
      </c>
      <c r="H8" s="42"/>
      <c r="I8" s="41" t="s">
        <v>77</v>
      </c>
      <c r="J8" s="42"/>
      <c r="K8" s="41" t="s">
        <v>78</v>
      </c>
      <c r="L8" s="42"/>
      <c r="M8" s="41" t="s">
        <v>79</v>
      </c>
      <c r="N8" s="43"/>
      <c r="O8" s="41" t="s">
        <v>80</v>
      </c>
      <c r="P8" s="42"/>
      <c r="Q8" s="41" t="s">
        <v>81</v>
      </c>
      <c r="R8" s="42"/>
      <c r="S8" s="41" t="s">
        <v>82</v>
      </c>
      <c r="T8" s="42"/>
      <c r="U8" s="41" t="s">
        <v>83</v>
      </c>
      <c r="V8" s="42"/>
      <c r="W8" s="41" t="s">
        <v>84</v>
      </c>
      <c r="X8" s="42"/>
      <c r="Y8" s="41" t="s">
        <v>85</v>
      </c>
      <c r="Z8" s="42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70</v>
      </c>
      <c r="E11" s="12">
        <v>51.45</v>
      </c>
      <c r="F11" s="12">
        <v>23</v>
      </c>
      <c r="G11" s="12">
        <v>51.45</v>
      </c>
      <c r="H11" s="12">
        <v>23</v>
      </c>
      <c r="I11" s="12">
        <v>51.45</v>
      </c>
      <c r="J11" s="12">
        <v>23</v>
      </c>
      <c r="K11" s="12">
        <v>51.45</v>
      </c>
      <c r="L11" s="12">
        <v>23</v>
      </c>
      <c r="M11" s="12">
        <v>51.45</v>
      </c>
      <c r="N11" s="12">
        <v>23</v>
      </c>
      <c r="O11" s="12">
        <v>51.45</v>
      </c>
      <c r="P11" s="12">
        <v>23</v>
      </c>
      <c r="Q11" s="31">
        <v>51.45</v>
      </c>
      <c r="R11" s="31">
        <v>23</v>
      </c>
      <c r="S11" s="12">
        <v>51.45</v>
      </c>
      <c r="T11" s="12">
        <v>23</v>
      </c>
      <c r="U11" s="12">
        <v>51.45</v>
      </c>
      <c r="V11" s="12">
        <v>23</v>
      </c>
      <c r="W11" s="12">
        <v>51.45</v>
      </c>
      <c r="X11" s="12">
        <v>23</v>
      </c>
      <c r="Y11" s="12">
        <v>51.45</v>
      </c>
      <c r="Z11" s="12">
        <v>23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51.449999999999996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-18.600000000000001</v>
      </c>
      <c r="G12" s="12">
        <v>-31.62</v>
      </c>
      <c r="H12" s="12">
        <v>-18.600000000000001</v>
      </c>
      <c r="I12" s="12">
        <v>-31.62397997898956</v>
      </c>
      <c r="J12" s="12">
        <v>-18.600000000000001</v>
      </c>
      <c r="K12" s="12">
        <v>-31.623979978989599</v>
      </c>
      <c r="L12" s="12">
        <v>-18.600000000000001</v>
      </c>
      <c r="M12" s="12">
        <v>-31.62</v>
      </c>
      <c r="N12" s="12">
        <v>-18.600000000000001</v>
      </c>
      <c r="O12" s="12">
        <v>-31.6</v>
      </c>
      <c r="P12" s="12">
        <v>-18.600000000000001</v>
      </c>
      <c r="Q12" s="31">
        <v>-31.62397997898956</v>
      </c>
      <c r="R12" s="31">
        <v>-18.600000000000001</v>
      </c>
      <c r="S12" s="12">
        <v>-31.623979978989599</v>
      </c>
      <c r="T12" s="12">
        <v>-18.600000000000001</v>
      </c>
      <c r="U12" s="45">
        <v>-31.62397997898956</v>
      </c>
      <c r="V12" s="12">
        <v>-18.600000000000001</v>
      </c>
      <c r="W12" s="12">
        <v>-31.623979978989599</v>
      </c>
      <c r="X12" s="12">
        <v>-18.600000000000001</v>
      </c>
      <c r="Y12" s="12">
        <v>-31.623979978989599</v>
      </c>
      <c r="Z12" s="12">
        <v>-18.62397997898956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-31.620431097104163</v>
      </c>
      <c r="AP12" s="12">
        <f t="shared" si="1"/>
        <v>-18.602664442109948</v>
      </c>
      <c r="AQ12" s="12">
        <f>_xlfn.STDEV.S(E12,G12,I12,M12,O12,Q12,S12,U12,W12,Y12,AA12,AC12,AE12,AG12,AI12,AK12,AM12)</f>
        <v>7.4052237896098452E-3</v>
      </c>
      <c r="AR12" s="12">
        <f t="shared" ref="AR12:AR33" si="2">_xlfn.STDEV.S(F12,H12,J12,N12,P12,R12,T12,V12,X12,Z12,AB12,AD12,AF12,AH12,AJ12,AL12,AN12)</f>
        <v>7.5831351849987953E-3</v>
      </c>
    </row>
    <row r="13" spans="1:44" ht="15.75" customHeight="1" thickBot="1">
      <c r="A13" s="18" t="s">
        <v>33</v>
      </c>
      <c r="D13" s="34" t="s">
        <v>26</v>
      </c>
      <c r="E13" s="12">
        <v>159.1</v>
      </c>
      <c r="F13" s="12">
        <v>159.1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>
        <v>159.1</v>
      </c>
      <c r="N13" s="12">
        <v>159.1</v>
      </c>
      <c r="O13" s="12">
        <v>159.09125252299981</v>
      </c>
      <c r="P13" s="12">
        <v>159.09125252299981</v>
      </c>
      <c r="Q13" s="31">
        <v>159.09948043741588</v>
      </c>
      <c r="R13" s="31">
        <v>159.09948043741588</v>
      </c>
      <c r="S13" s="12">
        <v>159.1</v>
      </c>
      <c r="T13" s="12">
        <v>159.1</v>
      </c>
      <c r="U13" s="12">
        <v>159.09950000000001</v>
      </c>
      <c r="V13" s="12">
        <v>159.09950000000001</v>
      </c>
      <c r="W13" s="12">
        <v>159.09948033695099</v>
      </c>
      <c r="X13" s="12">
        <v>159.09948033695099</v>
      </c>
      <c r="Y13" s="12">
        <v>159.09948033695099</v>
      </c>
      <c r="Z13" s="12">
        <v>159.09948033695099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159.09874155236321</v>
      </c>
      <c r="AP13" s="12">
        <f t="shared" si="1"/>
        <v>159.09874155236321</v>
      </c>
      <c r="AQ13" s="12">
        <f t="shared" ref="AQ13:AQ33" si="3">_xlfn.STDEV.S(E13,G13,I13,M13,O13,Q13,S13,U13,W13,Y13,AA13,AC13,AE13,AG13,AI13,AK13,AM13)</f>
        <v>6.4954380623258156E-3</v>
      </c>
      <c r="AR13" s="12">
        <f t="shared" si="2"/>
        <v>6.4954380623258156E-3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8.9555555675878085E-2</v>
      </c>
      <c r="AP14" s="12">
        <f t="shared" si="1"/>
        <v>8.9555555675878085E-2</v>
      </c>
      <c r="AQ14" s="12">
        <f t="shared" si="3"/>
        <v>3.79362036607752E-2</v>
      </c>
      <c r="AR14" s="12">
        <f t="shared" si="2"/>
        <v>3.79362036607752E-2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4.6811112914356016E-16</v>
      </c>
      <c r="AR16" s="12">
        <f t="shared" si="2"/>
        <v>4.6811112914356016E-16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3</v>
      </c>
      <c r="F18" s="12">
        <v>3</v>
      </c>
      <c r="G18" s="12">
        <v>3</v>
      </c>
      <c r="H18" s="12">
        <v>3</v>
      </c>
      <c r="I18" s="12">
        <v>3</v>
      </c>
      <c r="J18" s="12">
        <v>3</v>
      </c>
      <c r="K18" s="12">
        <v>3</v>
      </c>
      <c r="L18" s="12">
        <v>3</v>
      </c>
      <c r="M18" s="12">
        <v>3</v>
      </c>
      <c r="N18" s="12">
        <v>3</v>
      </c>
      <c r="O18" s="12">
        <v>3</v>
      </c>
      <c r="P18" s="12">
        <v>3</v>
      </c>
      <c r="Q18" s="31">
        <v>3</v>
      </c>
      <c r="R18" s="31">
        <v>3</v>
      </c>
      <c r="S18" s="12">
        <v>3</v>
      </c>
      <c r="T18" s="12">
        <v>3</v>
      </c>
      <c r="U18" s="12">
        <v>3</v>
      </c>
      <c r="V18" s="12">
        <v>3</v>
      </c>
      <c r="W18" s="12">
        <v>3</v>
      </c>
      <c r="X18" s="12">
        <v>3</v>
      </c>
      <c r="Y18" s="12">
        <v>3</v>
      </c>
      <c r="Z18" s="12">
        <v>3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3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-12</v>
      </c>
      <c r="F19" s="12">
        <v>-27</v>
      </c>
      <c r="G19" s="31">
        <f>G$11-G$13+G$12+198.6-60-SUM(G$14:G$18)</f>
        <v>-12.050000000000006</v>
      </c>
      <c r="H19" s="12">
        <f>H$11-H$13+H$12+198.6-10*LOG10(A19)-30-SUM(H$14:H$18)</f>
        <v>-27.814237554869514</v>
      </c>
      <c r="I19" s="12">
        <v>-11.973460315940656</v>
      </c>
      <c r="J19" s="12">
        <v>-27.733717891820589</v>
      </c>
      <c r="K19" s="12"/>
      <c r="L19" s="12"/>
      <c r="M19" s="12">
        <v>-11.98</v>
      </c>
      <c r="N19" s="12">
        <v>-27.73</v>
      </c>
      <c r="O19" s="12">
        <v>-11.93</v>
      </c>
      <c r="P19" s="12">
        <v>-27.69</v>
      </c>
      <c r="Q19" s="31">
        <v>-11.943460417488353</v>
      </c>
      <c r="R19" s="31">
        <v>-27.703717993368286</v>
      </c>
      <c r="S19" s="12">
        <v>-11.94</v>
      </c>
      <c r="T19" s="12">
        <v>-27.7</v>
      </c>
      <c r="U19" s="12">
        <v>-11.973479978989573</v>
      </c>
      <c r="V19" s="12">
        <v>-27.733737554869506</v>
      </c>
      <c r="W19" s="12">
        <v>-11.97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-11.963800089052324</v>
      </c>
      <c r="AP19" s="12">
        <f t="shared" si="1"/>
        <v>-27.613024777151193</v>
      </c>
      <c r="AQ19" s="12">
        <f t="shared" si="3"/>
        <v>3.6272827679246299E-2</v>
      </c>
      <c r="AR19" s="12">
        <f t="shared" si="2"/>
        <v>0.26070286199381781</v>
      </c>
    </row>
    <row r="20" spans="1:44" ht="15.75" thickBot="1">
      <c r="A20" s="30"/>
      <c r="D20" s="33" t="s">
        <v>65</v>
      </c>
      <c r="E20" s="15">
        <f>ABS(E19-$AO$19)</f>
        <v>3.6199910947676273E-2</v>
      </c>
      <c r="F20" s="16">
        <f>ABS(F19-$AP$19)</f>
        <v>0.61302477715119252</v>
      </c>
      <c r="G20" s="15">
        <f>ABS(G19-$AO$19)</f>
        <v>8.6199910947682312E-2</v>
      </c>
      <c r="H20" s="16">
        <f>ABS(H19-$AP$19)</f>
        <v>0.20121277771832169</v>
      </c>
      <c r="I20" s="15">
        <f>ABS(I19-$AO$19)</f>
        <v>9.6602268883323461E-3</v>
      </c>
      <c r="J20" s="16">
        <f>ABS(J19-$AP$19)</f>
        <v>0.12069311466939681</v>
      </c>
      <c r="K20" s="15"/>
      <c r="L20" s="16"/>
      <c r="M20" s="15">
        <v>0.02</v>
      </c>
      <c r="N20" s="16">
        <v>0.36</v>
      </c>
      <c r="O20" s="15">
        <f>ABS(O19-$AO$19)</f>
        <v>3.3800089052324012E-2</v>
      </c>
      <c r="P20" s="16">
        <f>ABS(P19-$AP$19)</f>
        <v>7.6975222848808755E-2</v>
      </c>
      <c r="Q20" s="31"/>
      <c r="R20" s="31"/>
      <c r="S20" s="15">
        <f t="shared" ref="S20:T20" si="4">ABS(S19-$AO$19)</f>
        <v>2.3800089052324225E-2</v>
      </c>
      <c r="T20" s="16">
        <f t="shared" ref="T20" si="5">ABS(T19-$AP$19)</f>
        <v>8.6975222848806766E-2</v>
      </c>
      <c r="U20" s="15">
        <f>ABS(U19-$AO$19)</f>
        <v>9.6798899372494418E-3</v>
      </c>
      <c r="V20" s="16">
        <f>ABS(V19-$AP$19)</f>
        <v>0.1207127777183139</v>
      </c>
      <c r="W20" s="15"/>
      <c r="X20" s="16"/>
      <c r="Y20" s="15"/>
      <c r="Z20" s="16"/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-12</v>
      </c>
      <c r="F21" s="12">
        <v>-22.2</v>
      </c>
      <c r="G21" s="12">
        <f>G$11-G$13+G$12+198.6-60-SUM(G$14:G$18)</f>
        <v>-12.050000000000006</v>
      </c>
      <c r="H21" s="12">
        <f>H$11-H$13+H$12+198.6-10*LOG10(A21)-30-SUM(H$14:H$18)</f>
        <v>-23.043025007672888</v>
      </c>
      <c r="I21" s="12">
        <v>-11.973460315940656</v>
      </c>
      <c r="J21" s="12">
        <v>-22.962505344623963</v>
      </c>
      <c r="K21" s="12"/>
      <c r="L21" s="12"/>
      <c r="M21" s="12">
        <v>-11.98</v>
      </c>
      <c r="N21" s="12">
        <v>-22.96</v>
      </c>
      <c r="O21" s="12">
        <v>-11.93</v>
      </c>
      <c r="P21" s="12">
        <v>-22.92</v>
      </c>
      <c r="Q21" s="31">
        <v>-11.943460417488353</v>
      </c>
      <c r="R21" s="31">
        <v>-22.93250544617166</v>
      </c>
      <c r="S21" s="12">
        <v>-11.94</v>
      </c>
      <c r="T21" s="12">
        <v>-22.93</v>
      </c>
      <c r="U21" s="12">
        <v>-11.973479978989573</v>
      </c>
      <c r="V21" s="12">
        <v>-22.96252500767288</v>
      </c>
      <c r="W21" s="12"/>
      <c r="X21" s="12">
        <v>-22.95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-11.96291438748837</v>
      </c>
      <c r="AP21" s="12">
        <f>AVERAGE(F21,J21,N21,P21,R21,T21,V21,X21,Z21,AB21,AD21,AF21,AH21,AJ21,AL21,AN21)</f>
        <v>-22.852191974808562</v>
      </c>
      <c r="AQ21" s="12">
        <f t="shared" si="3"/>
        <v>3.875363220880234E-2</v>
      </c>
      <c r="AR21" s="12">
        <f t="shared" si="2"/>
        <v>0.25503894953951189</v>
      </c>
    </row>
    <row r="22" spans="1:44" ht="15.75" thickBot="1">
      <c r="A22" s="30"/>
      <c r="D22" s="33" t="s">
        <v>65</v>
      </c>
      <c r="E22" s="15">
        <f>ABS(E21-$AO$21)</f>
        <v>3.7085612511630117E-2</v>
      </c>
      <c r="F22" s="16">
        <f>ABS(F21-$AP$21)</f>
        <v>0.65219197480856295</v>
      </c>
      <c r="G22" s="15">
        <f>ABS(G21-$AO$19)</f>
        <v>8.6199910947682312E-2</v>
      </c>
      <c r="H22" s="16">
        <f>ABS(H21-$AP$21)</f>
        <v>0.19083303286432596</v>
      </c>
      <c r="I22" s="15">
        <f>ABS(I21-$AO$19)</f>
        <v>9.6602268883323461E-3</v>
      </c>
      <c r="J22" s="16">
        <f>ABS(J21-$AP$21)</f>
        <v>0.11031336981540107</v>
      </c>
      <c r="K22" s="15"/>
      <c r="L22" s="16"/>
      <c r="M22" s="15">
        <v>0.02</v>
      </c>
      <c r="N22" s="16">
        <v>0.38</v>
      </c>
      <c r="O22" s="15">
        <f>ABS(O21-$AO$21)</f>
        <v>3.2914387488370167E-2</v>
      </c>
      <c r="P22" s="16">
        <f>ABS(P21-$AP$21)</f>
        <v>6.7808025191439469E-2</v>
      </c>
      <c r="Q22" s="31"/>
      <c r="R22" s="31"/>
      <c r="S22" s="15">
        <f t="shared" ref="S22:T22" si="6">ABS(S21-$AO$19)</f>
        <v>2.3800089052324225E-2</v>
      </c>
      <c r="T22" s="16">
        <f t="shared" ref="T22" si="7">ABS(T21-$AP$21)</f>
        <v>7.780802519143748E-2</v>
      </c>
      <c r="U22" s="15">
        <f>ABS(U21-$AO$21)</f>
        <v>1.0565591501203286E-2</v>
      </c>
      <c r="V22" s="16">
        <f>ABS(V21-$AP$21)</f>
        <v>0.11033303286431817</v>
      </c>
      <c r="W22" s="16"/>
      <c r="X22" s="16"/>
      <c r="Y22" s="15"/>
      <c r="Z22" s="16"/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-12</v>
      </c>
      <c r="F23" s="12">
        <v>-19.2</v>
      </c>
      <c r="G23" s="12">
        <f>G$11-G$13+G$12+198.6-60-SUM(G$14:G$18)</f>
        <v>-12.050000000000006</v>
      </c>
      <c r="H23" s="12">
        <f>H$11-H$13+H$12+198.6-10*LOG10(A23)-30-SUM(H$14:H$18)</f>
        <v>-20.032725051033076</v>
      </c>
      <c r="I23" s="12">
        <v>-11.973460315940656</v>
      </c>
      <c r="J23" s="12">
        <v>-19.952205387984151</v>
      </c>
      <c r="K23" s="12">
        <v>-11.9734603159407</v>
      </c>
      <c r="L23" s="12">
        <v>-19.952205387984201</v>
      </c>
      <c r="M23" s="12">
        <v>-11.98</v>
      </c>
      <c r="N23" s="12">
        <v>-19.95</v>
      </c>
      <c r="O23" s="12">
        <v>-11.93</v>
      </c>
      <c r="P23" s="12">
        <v>-19.91</v>
      </c>
      <c r="Q23" s="31">
        <v>-11.943460417488353</v>
      </c>
      <c r="R23" s="31">
        <v>-19.922205489531848</v>
      </c>
      <c r="S23" s="12">
        <v>-11.94</v>
      </c>
      <c r="T23" s="12">
        <v>-19.920000000000002</v>
      </c>
      <c r="U23" s="12">
        <v>-11.973479978989573</v>
      </c>
      <c r="V23" s="12">
        <v>-19.952225051033075</v>
      </c>
      <c r="W23" s="12"/>
      <c r="X23" s="12">
        <v>-19.940000000000001</v>
      </c>
      <c r="Y23" s="12">
        <v>-11.977029868651954</v>
      </c>
      <c r="Z23" s="12">
        <v>-19.977029868651954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-11.964678822633818</v>
      </c>
      <c r="AP23" s="12">
        <f>AVERAGE(F23,J23,N23,P23,R23,T23,V23,X23,Z23,AB23,AD23,AF23,AH23,AJ23,AL23,AN23)</f>
        <v>-19.858185088577891</v>
      </c>
      <c r="AQ23" s="12">
        <f t="shared" si="3"/>
        <v>3.6266686657609799E-2</v>
      </c>
      <c r="AR23" s="12">
        <f t="shared" si="2"/>
        <v>0.23994465570422996</v>
      </c>
    </row>
    <row r="24" spans="1:44" ht="15.75" thickBot="1">
      <c r="A24" s="30"/>
      <c r="D24" s="33" t="s">
        <v>65</v>
      </c>
      <c r="E24" s="15">
        <f>ABS(E23-$AO$23)</f>
        <v>3.53211773661819E-2</v>
      </c>
      <c r="F24" s="16">
        <f>ABS(F23-$AP$23)</f>
        <v>0.65818508857789126</v>
      </c>
      <c r="G24" s="15">
        <f>ABS(G23-$AO$19)</f>
        <v>8.6199910947682312E-2</v>
      </c>
      <c r="H24" s="16">
        <f>ABS(H23-$AP$23)</f>
        <v>0.1745399624551851</v>
      </c>
      <c r="I24" s="15">
        <f>ABS(I23-$AO$19)</f>
        <v>9.6602268883323461E-3</v>
      </c>
      <c r="J24" s="16">
        <f>ABS(J23-$AP$23)</f>
        <v>9.4020299406260222E-2</v>
      </c>
      <c r="K24" s="15">
        <f>ABS(K23-$AO$19)</f>
        <v>9.660226888376755E-3</v>
      </c>
      <c r="L24" s="16">
        <f>ABS(L23-$AP$23)</f>
        <v>9.402029940630996E-2</v>
      </c>
      <c r="M24" s="15">
        <v>0.02</v>
      </c>
      <c r="N24" s="16">
        <v>0.37</v>
      </c>
      <c r="O24" s="15">
        <f>ABS(O23-$AO$23)</f>
        <v>3.4678822633818385E-2</v>
      </c>
      <c r="P24" s="16">
        <f>ABS(P23-$AP$23)</f>
        <v>5.1814911422109589E-2</v>
      </c>
      <c r="Q24" s="31"/>
      <c r="R24" s="31"/>
      <c r="S24" s="15">
        <f t="shared" ref="S24:T24" si="8">ABS(S23-$AO$19)</f>
        <v>2.3800089052324225E-2</v>
      </c>
      <c r="T24" s="16">
        <f t="shared" ref="T24" si="9">ABS(T23-$AP$23)</f>
        <v>6.1814911422111152E-2</v>
      </c>
      <c r="U24" s="15">
        <f>ABS(U23-$AO$23)</f>
        <v>8.8011563557550687E-3</v>
      </c>
      <c r="V24" s="16">
        <f>ABS(V23-$AP$23)</f>
        <v>9.4039962455184423E-2</v>
      </c>
      <c r="W24" s="15"/>
      <c r="X24" s="46"/>
      <c r="Y24" s="15">
        <f>ABS(Y23-$AO$23)</f>
        <v>1.2351046018135747E-2</v>
      </c>
      <c r="Z24" s="16">
        <f>ABS(Z23-$AP$23)</f>
        <v>0.11884478007406329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-12</v>
      </c>
      <c r="F25" s="12">
        <v>-16.2</v>
      </c>
      <c r="G25" s="12">
        <f>G$11-G$13+G$12+198.6-60-SUM(G$14:G$18)</f>
        <v>-12.050000000000006</v>
      </c>
      <c r="H25" s="12">
        <f>H$11-H$13+H$12+198.6-10*LOG10(A25)-30-SUM(H$14:H$18)</f>
        <v>-17.022425094393263</v>
      </c>
      <c r="I25" s="12">
        <v>-11.973460315940656</v>
      </c>
      <c r="J25" s="12">
        <v>-16.941905431344338</v>
      </c>
      <c r="K25" s="12"/>
      <c r="L25" s="12">
        <v>-16.941905431344399</v>
      </c>
      <c r="M25" s="12">
        <v>-11.98</v>
      </c>
      <c r="N25" s="12">
        <v>-16.940000000000001</v>
      </c>
      <c r="O25" s="12">
        <v>-11.93</v>
      </c>
      <c r="P25" s="12">
        <v>-16.899999999999999</v>
      </c>
      <c r="Q25" s="31">
        <v>-11.943460417488353</v>
      </c>
      <c r="R25" s="31">
        <v>-16.911905532892035</v>
      </c>
      <c r="S25" s="12">
        <v>-11.94</v>
      </c>
      <c r="T25" s="12">
        <v>-16.91</v>
      </c>
      <c r="U25" s="12">
        <v>-11.973479978989573</v>
      </c>
      <c r="V25" s="12">
        <v>-16.941925094393262</v>
      </c>
      <c r="W25" s="12"/>
      <c r="X25" s="12">
        <v>-16.93</v>
      </c>
      <c r="Y25" s="12"/>
      <c r="Z25" s="12">
        <v>-16.966729912012141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-11.96291438748837</v>
      </c>
      <c r="AP25" s="12">
        <f>AVERAGE(F25,J25,N25,P25,R25,T25,V25,X25,Z25,AB25,AD25,AF25,AH25,AJ25,AL25,AN25)</f>
        <v>-16.849162885626864</v>
      </c>
      <c r="AQ25" s="12">
        <f t="shared" si="3"/>
        <v>3.875363220880234E-2</v>
      </c>
      <c r="AR25" s="12">
        <f t="shared" si="2"/>
        <v>0.23675268518822098</v>
      </c>
    </row>
    <row r="26" spans="1:44" ht="15.75" thickBot="1">
      <c r="A26" s="30"/>
      <c r="D26" s="33" t="s">
        <v>65</v>
      </c>
      <c r="E26" s="15">
        <f>ABS(E25-$AO$25)</f>
        <v>3.7085612511630117E-2</v>
      </c>
      <c r="F26" s="16">
        <f>ABS(F25-$AP$25)</f>
        <v>0.64916288562686475</v>
      </c>
      <c r="G26" s="15">
        <f>ABS(G25-$AO$19)</f>
        <v>8.6199910947682312E-2</v>
      </c>
      <c r="H26" s="16">
        <f>ABS(H25-$AP$25)</f>
        <v>0.17326220876639908</v>
      </c>
      <c r="I26" s="15">
        <f>ABS(I25-$AO$19)</f>
        <v>9.6602268883323461E-3</v>
      </c>
      <c r="J26" s="16">
        <f>ABS(J25-$AP$25)</f>
        <v>9.2742545717474201E-2</v>
      </c>
      <c r="K26" s="15"/>
      <c r="L26" s="16">
        <f>ABS(L25-$AP$25)</f>
        <v>9.2742545717534597E-2</v>
      </c>
      <c r="M26" s="15">
        <v>0.02</v>
      </c>
      <c r="N26" s="16">
        <v>0.37</v>
      </c>
      <c r="O26" s="15">
        <f>ABS(O25-$AO$25)</f>
        <v>3.2914387488370167E-2</v>
      </c>
      <c r="P26" s="16">
        <f>ABS(P25-$AP$25)</f>
        <v>5.083711437313454E-2</v>
      </c>
      <c r="Q26" s="31"/>
      <c r="R26" s="31"/>
      <c r="S26" s="15">
        <f t="shared" ref="S26:T26" si="10">ABS(S25-$AO$19)</f>
        <v>2.3800089052324225E-2</v>
      </c>
      <c r="T26" s="16">
        <f t="shared" ref="T26" si="11">ABS(T25-$AP$25)</f>
        <v>6.0837114373136103E-2</v>
      </c>
      <c r="U26" s="15">
        <f>ABS(U25-$AO$25)</f>
        <v>1.0565591501203286E-2</v>
      </c>
      <c r="V26" s="16">
        <f>ABS(V25-$AP$25)</f>
        <v>9.2762208766398402E-2</v>
      </c>
      <c r="W26" s="15"/>
      <c r="X26" s="16"/>
      <c r="Y26" s="15"/>
      <c r="Z26" s="16">
        <f>ABS(Z25-$AP$25)</f>
        <v>0.11756702638527727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-12</v>
      </c>
      <c r="F27" s="12">
        <v>-13.2</v>
      </c>
      <c r="G27" s="12">
        <f>G$11-G$13+G$12+198.6-60-SUM(G$14:G$18)</f>
        <v>-12.050000000000006</v>
      </c>
      <c r="H27" s="12">
        <f>H$11-H$13+H$12+198.6-10*LOG10(A27)-30-SUM(H$14:H$18)</f>
        <v>-14.012125137753449</v>
      </c>
      <c r="I27" s="12">
        <v>-11.973460315940656</v>
      </c>
      <c r="J27" s="12">
        <v>-13.931605474704526</v>
      </c>
      <c r="K27" s="12"/>
      <c r="L27" s="12">
        <v>-13.931605474704501</v>
      </c>
      <c r="M27" s="12">
        <v>-11.98</v>
      </c>
      <c r="N27" s="12">
        <v>-13.93</v>
      </c>
      <c r="O27" s="12">
        <v>-11.93</v>
      </c>
      <c r="P27" s="12">
        <v>-13.89</v>
      </c>
      <c r="Q27" s="31">
        <v>-11.943460417488353</v>
      </c>
      <c r="R27" s="31">
        <v>-13.901605576252223</v>
      </c>
      <c r="S27" s="12">
        <v>-11.94</v>
      </c>
      <c r="T27" s="12">
        <v>-13.9</v>
      </c>
      <c r="U27" s="12">
        <v>-11.973479978989573</v>
      </c>
      <c r="V27" s="12">
        <v>-13.93162513775345</v>
      </c>
      <c r="W27" s="12"/>
      <c r="X27" s="12">
        <v>-13.92</v>
      </c>
      <c r="Y27" s="12"/>
      <c r="Z27" s="12">
        <v>-13.956429955372329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-11.96291438748837</v>
      </c>
      <c r="AP27" s="12">
        <f>AVERAGE(F27,J27,N27,P27,R27,T27,V27,X27,Z27,AB27,AD27,AF27,AH27,AJ27,AL27,AN27)</f>
        <v>-13.840140682675836</v>
      </c>
      <c r="AQ27" s="12">
        <f t="shared" si="3"/>
        <v>3.875363220880234E-2</v>
      </c>
      <c r="AR27" s="12">
        <f t="shared" si="2"/>
        <v>0.23356144082982233</v>
      </c>
    </row>
    <row r="28" spans="1:44" ht="15.75" thickBot="1">
      <c r="A28" s="30"/>
      <c r="D28" s="33" t="s">
        <v>65</v>
      </c>
      <c r="E28" s="15">
        <f>ABS(E27-$AO$27)</f>
        <v>3.7085612511630117E-2</v>
      </c>
      <c r="F28" s="16">
        <f>ABS(F27-$AP$27)</f>
        <v>0.64014068267583646</v>
      </c>
      <c r="G28" s="15">
        <f>ABS(G27-$AO$19)</f>
        <v>8.6199910947682312E-2</v>
      </c>
      <c r="H28" s="16">
        <f>ABS(H27-$AP$27)</f>
        <v>0.17198445507761306</v>
      </c>
      <c r="I28" s="15">
        <f>ABS(I27-$AO$19)</f>
        <v>9.6602268883323461E-3</v>
      </c>
      <c r="J28" s="16">
        <f>ABS(J27-$AP$27)</f>
        <v>9.1464792028689956E-2</v>
      </c>
      <c r="K28" s="15"/>
      <c r="L28" s="16">
        <f>ABS(L27-$AP$27)</f>
        <v>9.1464792028665087E-2</v>
      </c>
      <c r="M28" s="15">
        <v>0.02</v>
      </c>
      <c r="N28" s="16">
        <v>0.37</v>
      </c>
      <c r="O28" s="15">
        <f>ABS(O27-$AO$27)</f>
        <v>3.2914387488370167E-2</v>
      </c>
      <c r="P28" s="16">
        <f>ABS(P27-$AP$27)</f>
        <v>4.985931732416482E-2</v>
      </c>
      <c r="Q28" s="31"/>
      <c r="R28" s="31"/>
      <c r="S28" s="15">
        <f t="shared" ref="S28:T28" si="12">ABS(S27-$AO$19)</f>
        <v>2.3800089052324225E-2</v>
      </c>
      <c r="T28" s="16">
        <f t="shared" ref="T28" si="13">ABS(T27-$AP$27)</f>
        <v>5.9859317324164607E-2</v>
      </c>
      <c r="U28" s="15">
        <f>ABS(U27-$AO$27)</f>
        <v>1.0565591501203286E-2</v>
      </c>
      <c r="V28" s="16">
        <f>ABS(V27-$AP$27)</f>
        <v>9.1484455077614157E-2</v>
      </c>
      <c r="W28" s="15"/>
      <c r="X28" s="16"/>
      <c r="Y28" s="15"/>
      <c r="Z28" s="16">
        <f>ABS(Z27-$AP$27)</f>
        <v>0.11628927269649303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-12</v>
      </c>
      <c r="F29" s="12">
        <v>-11.5</v>
      </c>
      <c r="G29" s="12">
        <f>G$11-G$13+G$12+198.6-60-SUM(G$14:G$18)</f>
        <v>-12.050000000000006</v>
      </c>
      <c r="H29" s="12">
        <f>H$11-H$13+H$12+198.6-10*LOG10(A29)-30-SUM(H$14:H$18)</f>
        <v>-12.251212547196639</v>
      </c>
      <c r="I29" s="12">
        <v>-11.973460315940656</v>
      </c>
      <c r="J29" s="12">
        <v>-12.170692884147712</v>
      </c>
      <c r="K29" s="12"/>
      <c r="L29" s="12"/>
      <c r="M29" s="12">
        <v>-11.98</v>
      </c>
      <c r="N29" s="12">
        <v>-12.17</v>
      </c>
      <c r="O29" s="12">
        <v>-11.93</v>
      </c>
      <c r="P29" s="12">
        <v>-12.13</v>
      </c>
      <c r="Q29" s="31">
        <v>-11.943460417488353</v>
      </c>
      <c r="R29" s="31">
        <v>-12.140692985695409</v>
      </c>
      <c r="S29" s="12">
        <v>-11.94</v>
      </c>
      <c r="T29" s="12">
        <v>-12.14</v>
      </c>
      <c r="U29" s="12">
        <v>-11.973479978989573</v>
      </c>
      <c r="V29" s="12">
        <v>-12.170712547196636</v>
      </c>
      <c r="W29" s="12"/>
      <c r="X29" s="12">
        <v>-12.16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-11.96291438748837</v>
      </c>
      <c r="AP29" s="12">
        <f>AVERAGE(F29,J29,N29,P29,R29,T29,V29,X29,Z29,AB29,AD29,AF29,AH29,AJ29,AL29,AN29)</f>
        <v>-12.07276230212997</v>
      </c>
      <c r="AQ29" s="12">
        <f t="shared" si="3"/>
        <v>3.875363220880234E-2</v>
      </c>
      <c r="AR29" s="12">
        <f t="shared" si="2"/>
        <v>0.22500687297962177</v>
      </c>
    </row>
    <row r="30" spans="1:44" ht="15.75" thickBot="1">
      <c r="A30" s="30"/>
      <c r="D30" s="33" t="s">
        <v>65</v>
      </c>
      <c r="E30" s="15">
        <f>ABS(E29-$AO$29)</f>
        <v>3.7085612511630117E-2</v>
      </c>
      <c r="F30" s="16">
        <f>ABS(F29-$AP$29)</f>
        <v>0.57276230212996992</v>
      </c>
      <c r="G30" s="15">
        <f>ABS(G29-$AO$19)</f>
        <v>8.6199910947682312E-2</v>
      </c>
      <c r="H30" s="16">
        <f>ABS(H29-$AP$29)</f>
        <v>0.17845024506666896</v>
      </c>
      <c r="I30" s="15">
        <f>ABS(I29-$AO$19)</f>
        <v>9.6602268883323461E-3</v>
      </c>
      <c r="J30" s="16">
        <f>ABS(J29-$AP$29)</f>
        <v>9.7930582017742296E-2</v>
      </c>
      <c r="K30" s="15"/>
      <c r="L30" s="16"/>
      <c r="M30" s="15">
        <v>0.02</v>
      </c>
      <c r="N30" s="16">
        <v>0.33</v>
      </c>
      <c r="O30" s="15">
        <f>ABS(O29-$AO$29)</f>
        <v>3.2914387488370167E-2</v>
      </c>
      <c r="P30" s="16">
        <f>ABS(P29-$AP$29)</f>
        <v>5.7237697870030857E-2</v>
      </c>
      <c r="Q30" s="31"/>
      <c r="R30" s="31"/>
      <c r="S30" s="15">
        <f t="shared" ref="S30:T30" si="14">ABS(S29-$AO$19)</f>
        <v>2.3800089052324225E-2</v>
      </c>
      <c r="T30" s="16">
        <f t="shared" ref="T30" si="15">ABS(T29-$AP$29)</f>
        <v>6.7237697870030644E-2</v>
      </c>
      <c r="U30" s="15">
        <f>ABS(U29-$AO$29)</f>
        <v>1.0565591501203286E-2</v>
      </c>
      <c r="V30" s="16">
        <f>ABS(V29-$AP$29)</f>
        <v>9.7950245066666497E-2</v>
      </c>
      <c r="W30" s="15"/>
      <c r="X30" s="16"/>
      <c r="Y30" s="15"/>
      <c r="Z30" s="16"/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-12</v>
      </c>
      <c r="F31" s="12">
        <v>-8.5</v>
      </c>
      <c r="G31" s="12">
        <f>G$11-G$13+G$12+198.6-60-SUM(G$14:G$18)</f>
        <v>-12.050000000000006</v>
      </c>
      <c r="H31" s="12">
        <f>H$11-H$13+H$12+198.6-10*LOG10(A31)-30-SUM(H$14:H$18)</f>
        <v>-9.2409125905568263</v>
      </c>
      <c r="I31" s="12">
        <v>-11.973460315940656</v>
      </c>
      <c r="J31" s="12">
        <v>-9.1603929275078997</v>
      </c>
      <c r="K31" s="12"/>
      <c r="L31" s="12">
        <v>-9.1603929275079192</v>
      </c>
      <c r="M31" s="12">
        <v>-11.98</v>
      </c>
      <c r="N31" s="12">
        <v>-9.16</v>
      </c>
      <c r="O31" s="12">
        <v>-11.93</v>
      </c>
      <c r="P31" s="12">
        <v>-9.1199999999999992</v>
      </c>
      <c r="Q31" s="31">
        <v>-11.943460417488353</v>
      </c>
      <c r="R31" s="31">
        <v>-9.1303930290555968</v>
      </c>
      <c r="S31" s="12">
        <v>-11.94</v>
      </c>
      <c r="T31" s="12">
        <v>-9.1300000000000008</v>
      </c>
      <c r="U31" s="12">
        <v>-11.973479978989573</v>
      </c>
      <c r="V31" s="12">
        <v>-9.1604125905568239</v>
      </c>
      <c r="W31" s="12"/>
      <c r="X31" s="12">
        <v>-9.15</v>
      </c>
      <c r="Y31" s="12"/>
      <c r="Z31" s="12">
        <v>-9.1852174081757045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-11.96291438748837</v>
      </c>
      <c r="AP31" s="12">
        <f>AVERAGE(F31,J31,N31,P31,R31,T31,V31,X31,Z31,AB31,AD31,AF31,AH31,AJ31,AL31,AN31)</f>
        <v>-9.0773795505884483</v>
      </c>
      <c r="AQ31" s="12">
        <f t="shared" si="3"/>
        <v>3.875363220880234E-2</v>
      </c>
      <c r="AR31" s="12">
        <f t="shared" si="2"/>
        <v>0.21143591535631465</v>
      </c>
    </row>
    <row r="32" spans="1:44" ht="15.75" thickBot="1">
      <c r="A32" s="30"/>
      <c r="D32" s="33" t="s">
        <v>65</v>
      </c>
      <c r="E32" s="15">
        <f>ABS(E31-$AO$31)</f>
        <v>3.7085612511630117E-2</v>
      </c>
      <c r="F32" s="16">
        <f>ABS(F31-$AP$31)</f>
        <v>0.57737955058844825</v>
      </c>
      <c r="G32" s="15">
        <f>ABS(G31-$AO$19)</f>
        <v>8.6199910947682312E-2</v>
      </c>
      <c r="H32" s="16">
        <f>ABS(H31-$AP$31)</f>
        <v>0.16353303996837809</v>
      </c>
      <c r="I32" s="15">
        <f>ABS(I31-$AO$19)</f>
        <v>9.6602268883323461E-3</v>
      </c>
      <c r="J32" s="16">
        <f>ABS(J31-$AP$31)</f>
        <v>8.3013376919451431E-2</v>
      </c>
      <c r="K32" s="15"/>
      <c r="L32" s="16">
        <f>ABS(L31-$AP$31)</f>
        <v>8.3013376919470971E-2</v>
      </c>
      <c r="M32" s="15">
        <v>0.02</v>
      </c>
      <c r="N32" s="16">
        <v>0.33</v>
      </c>
      <c r="O32" s="15">
        <f>ABS(O31-$AO$31)</f>
        <v>3.2914387488370167E-2</v>
      </c>
      <c r="P32" s="16">
        <f>ABS(P31-$AP$31)</f>
        <v>4.2620449411550965E-2</v>
      </c>
      <c r="Q32" s="31"/>
      <c r="R32" s="31"/>
      <c r="S32" s="15">
        <f t="shared" ref="S32:T32" si="16">ABS(S31-$AO$19)</f>
        <v>2.3800089052324225E-2</v>
      </c>
      <c r="T32" s="16">
        <f t="shared" ref="T32" si="17">ABS(T31-$AP$31)</f>
        <v>5.2620449411552528E-2</v>
      </c>
      <c r="U32" s="15">
        <f>ABS(U31-$AO$31)</f>
        <v>1.0565591501203286E-2</v>
      </c>
      <c r="V32" s="16">
        <f>ABS(V31-$AP$31)</f>
        <v>8.3033039968375633E-2</v>
      </c>
      <c r="W32" s="15"/>
      <c r="X32" s="16"/>
      <c r="Y32" s="15"/>
      <c r="Z32" s="16">
        <f>ABS(Z31-$AP$31)</f>
        <v>0.10783785758725628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-12</v>
      </c>
      <c r="F33" s="12">
        <v>-2.4</v>
      </c>
      <c r="G33" s="12">
        <f>G$11-G$13+G$12+198.6-60-SUM(G$14:G$18)</f>
        <v>-12.050000000000006</v>
      </c>
      <c r="H33" s="12">
        <f>H$11-H$13+H$12+198.6-10*LOG10(A33)-30-SUM(H$14:H$18)</f>
        <v>-3.2203126772772013</v>
      </c>
      <c r="I33" s="12">
        <v>-11.973460315940656</v>
      </c>
      <c r="J33" s="12">
        <v>-3.1397930142282746</v>
      </c>
      <c r="K33" s="12"/>
      <c r="L33" s="12">
        <v>-3.1397930142282999</v>
      </c>
      <c r="M33" s="12">
        <v>-11.98</v>
      </c>
      <c r="N33" s="12">
        <v>-3.14</v>
      </c>
      <c r="O33" s="12">
        <v>-11.93</v>
      </c>
      <c r="P33" s="12">
        <v>-3.1</v>
      </c>
      <c r="Q33" s="31">
        <v>-11.943460417488353</v>
      </c>
      <c r="R33" s="31">
        <v>-3.1097931157759717</v>
      </c>
      <c r="S33" s="12">
        <v>-11.94</v>
      </c>
      <c r="T33" s="12">
        <v>-3.11</v>
      </c>
      <c r="U33" s="12">
        <v>-11.973479978989573</v>
      </c>
      <c r="V33" s="12">
        <v>-3.1398126772771988</v>
      </c>
      <c r="W33" s="12"/>
      <c r="X33" s="12">
        <v>-3.13</v>
      </c>
      <c r="Y33" s="12"/>
      <c r="Z33" s="12">
        <v>-3.1646174948960812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-11.96291438748837</v>
      </c>
      <c r="AP33" s="12">
        <f>AVERAGE(F33,J33,N33,P33,R33,T33,V33,X33,Z33,AB33,AD33,AF33,AH33,AJ33,AL33,AN33)</f>
        <v>-3.0482240335752806</v>
      </c>
      <c r="AQ33" s="12">
        <f t="shared" si="3"/>
        <v>3.875363220880234E-2</v>
      </c>
      <c r="AR33" s="12">
        <f t="shared" si="2"/>
        <v>0.23630633458517444</v>
      </c>
    </row>
    <row r="34" spans="1:44" ht="15.75" thickBot="1">
      <c r="D34" s="33" t="s">
        <v>65</v>
      </c>
      <c r="E34" s="15">
        <f>ABS(E33-$AO$33)</f>
        <v>3.7085612511630117E-2</v>
      </c>
      <c r="F34" s="16">
        <f>ABS(F33-$AP$33)</f>
        <v>0.64822403357528069</v>
      </c>
      <c r="G34" s="15">
        <f>ABS(G33-$AO$19)</f>
        <v>8.6199910947682312E-2</v>
      </c>
      <c r="H34" s="16">
        <f>ABS(H33-$AP$33)</f>
        <v>0.17208864370192067</v>
      </c>
      <c r="I34" s="15">
        <f>ABS(I33-$AO$19)</f>
        <v>9.6602268883323461E-3</v>
      </c>
      <c r="J34" s="16">
        <f>ABS(J33-$AP$33)</f>
        <v>9.1568980652994014E-2</v>
      </c>
      <c r="K34" s="15"/>
      <c r="L34" s="16">
        <f>ABS(L33-$AP$33)</f>
        <v>9.1568980653019327E-2</v>
      </c>
      <c r="M34" s="15">
        <v>0.02</v>
      </c>
      <c r="N34" s="16">
        <v>0.37</v>
      </c>
      <c r="O34" s="15">
        <f>ABS(O33-$AO$33)</f>
        <v>3.2914387488370167E-2</v>
      </c>
      <c r="P34" s="16">
        <f>ABS(P33-$AP$33)</f>
        <v>5.1775966424719488E-2</v>
      </c>
      <c r="Q34" s="15"/>
      <c r="R34" s="16"/>
      <c r="S34" s="15">
        <f t="shared" ref="S34:T34" si="18">ABS(S33-$AO$19)</f>
        <v>2.3800089052324225E-2</v>
      </c>
      <c r="T34" s="16">
        <f t="shared" ref="T34" si="19">ABS(T33-$AP$33)</f>
        <v>6.1775966424719275E-2</v>
      </c>
      <c r="U34" s="15">
        <f>ABS(U33-$AO$33)</f>
        <v>1.0565591501203286E-2</v>
      </c>
      <c r="V34" s="16">
        <f>ABS(V33-$AP$33)</f>
        <v>9.1588643701918215E-2</v>
      </c>
      <c r="W34" s="15"/>
      <c r="X34" s="16"/>
      <c r="Y34" s="15"/>
      <c r="Z34" s="16">
        <f>ABS(Z33-$AP$33)</f>
        <v>0.11639346132080064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J18"/>
  <sheetViews>
    <sheetView zoomScale="170" zoomScaleNormal="170" workbookViewId="0">
      <selection activeCell="B2" sqref="B2:J6"/>
    </sheetView>
  </sheetViews>
  <sheetFormatPr defaultColWidth="9.140625" defaultRowHeight="12.75"/>
  <cols>
    <col min="2" max="2" width="4.7109375" bestFit="1" customWidth="1"/>
    <col min="3" max="3" width="12.140625" customWidth="1"/>
    <col min="4" max="4" width="17.85546875" customWidth="1"/>
    <col min="5" max="5" width="18.5703125" customWidth="1"/>
    <col min="6" max="6" width="23.7109375" customWidth="1"/>
    <col min="7" max="7" width="13.5703125" bestFit="1" customWidth="1"/>
    <col min="8" max="8" width="14.85546875" bestFit="1" customWidth="1"/>
    <col min="9" max="9" width="22" bestFit="1" customWidth="1"/>
  </cols>
  <sheetData>
    <row r="2" spans="1:10">
      <c r="A2" s="19" t="s">
        <v>67</v>
      </c>
      <c r="B2" s="19" t="s">
        <v>66</v>
      </c>
      <c r="C2" s="19"/>
      <c r="D2" s="19"/>
      <c r="E2" s="19"/>
      <c r="F2" s="19"/>
      <c r="G2" s="19"/>
      <c r="H2" s="32"/>
      <c r="I2" s="32"/>
      <c r="J2" s="32"/>
    </row>
    <row r="3" spans="1:10">
      <c r="A3" s="19"/>
      <c r="B3" s="19" t="s">
        <v>72</v>
      </c>
      <c r="C3" s="19"/>
      <c r="D3" s="19"/>
      <c r="E3" s="19"/>
      <c r="F3" s="19"/>
      <c r="G3" s="19"/>
      <c r="H3" s="32"/>
      <c r="I3" s="32"/>
      <c r="J3" s="32"/>
    </row>
    <row r="4" spans="1:10">
      <c r="B4" s="19" t="s">
        <v>71</v>
      </c>
      <c r="C4" s="19"/>
      <c r="D4" s="19"/>
      <c r="E4" s="19"/>
      <c r="F4" s="19"/>
      <c r="G4" s="19"/>
      <c r="H4" s="32"/>
      <c r="I4" s="32"/>
      <c r="J4" s="32"/>
    </row>
    <row r="5" spans="1:10">
      <c r="B5" s="19" t="s">
        <v>74</v>
      </c>
      <c r="C5" s="19"/>
      <c r="D5" s="19"/>
      <c r="E5" s="19"/>
      <c r="F5" s="19"/>
      <c r="G5" s="19"/>
      <c r="H5" s="32"/>
      <c r="I5" s="32"/>
      <c r="J5" s="32"/>
    </row>
    <row r="6" spans="1:10">
      <c r="B6" s="19" t="s">
        <v>75</v>
      </c>
      <c r="C6" s="32"/>
      <c r="D6" s="32"/>
      <c r="E6" s="32"/>
      <c r="F6" s="32"/>
      <c r="G6" s="32"/>
      <c r="H6" s="32"/>
      <c r="I6" s="32"/>
      <c r="J6" s="32"/>
    </row>
    <row r="7" spans="1:10" ht="13.5" customHeight="1" thickBot="1"/>
    <row r="8" spans="1:10" ht="26.25" customHeight="1" thickBot="1">
      <c r="B8" s="5" t="s">
        <v>6</v>
      </c>
      <c r="C8" s="13" t="s">
        <v>7</v>
      </c>
      <c r="D8" s="13" t="s">
        <v>8</v>
      </c>
      <c r="E8" s="13" t="s">
        <v>35</v>
      </c>
      <c r="F8" s="13" t="s">
        <v>36</v>
      </c>
      <c r="G8" s="13" t="s">
        <v>9</v>
      </c>
    </row>
    <row r="9" spans="1:10" ht="13.5" customHeight="1" thickBot="1">
      <c r="B9" s="7">
        <v>1</v>
      </c>
      <c r="C9" s="7" t="s">
        <v>10</v>
      </c>
      <c r="D9" s="8" t="s">
        <v>11</v>
      </c>
      <c r="E9" s="8" t="s">
        <v>12</v>
      </c>
      <c r="F9" s="8" t="s">
        <v>37</v>
      </c>
      <c r="G9" s="8" t="s">
        <v>13</v>
      </c>
    </row>
    <row r="10" spans="1:10" ht="13.5" customHeight="1" thickBot="1">
      <c r="B10" s="9">
        <v>2</v>
      </c>
      <c r="C10" s="9" t="s">
        <v>16</v>
      </c>
      <c r="D10" s="10" t="s">
        <v>11</v>
      </c>
      <c r="E10" s="8" t="s">
        <v>15</v>
      </c>
      <c r="F10" s="10" t="s">
        <v>38</v>
      </c>
      <c r="G10" s="10" t="s">
        <v>13</v>
      </c>
    </row>
    <row r="11" spans="1:10" ht="13.5" customHeight="1" thickBot="1">
      <c r="B11" s="9">
        <v>3</v>
      </c>
      <c r="C11" s="9" t="s">
        <v>14</v>
      </c>
      <c r="D11" s="10" t="s">
        <v>11</v>
      </c>
      <c r="E11" s="8" t="s">
        <v>15</v>
      </c>
      <c r="F11" s="10" t="s">
        <v>39</v>
      </c>
      <c r="G11" s="10" t="s">
        <v>13</v>
      </c>
    </row>
    <row r="12" spans="1:10" ht="13.5" customHeight="1" thickBot="1">
      <c r="B12" s="9">
        <v>4</v>
      </c>
      <c r="C12" s="9" t="s">
        <v>10</v>
      </c>
      <c r="D12" s="10" t="s">
        <v>17</v>
      </c>
      <c r="E12" s="27" t="s">
        <v>69</v>
      </c>
      <c r="F12" s="10" t="s">
        <v>40</v>
      </c>
      <c r="G12" s="10" t="s">
        <v>13</v>
      </c>
    </row>
    <row r="13" spans="1:10" ht="13.5" customHeight="1" thickBot="1">
      <c r="B13" s="9">
        <v>5</v>
      </c>
      <c r="C13" s="9" t="s">
        <v>16</v>
      </c>
      <c r="D13" s="10" t="s">
        <v>17</v>
      </c>
      <c r="E13" s="8" t="s">
        <v>15</v>
      </c>
      <c r="F13" s="10" t="s">
        <v>41</v>
      </c>
      <c r="G13" s="10" t="s">
        <v>13</v>
      </c>
    </row>
    <row r="14" spans="1:10" ht="13.5" customHeight="1" thickBot="1">
      <c r="B14" s="9">
        <v>6</v>
      </c>
      <c r="C14" s="9" t="s">
        <v>14</v>
      </c>
      <c r="D14" s="10" t="s">
        <v>17</v>
      </c>
      <c r="E14" s="10" t="s">
        <v>15</v>
      </c>
      <c r="F14" s="10" t="s">
        <v>42</v>
      </c>
      <c r="G14" s="10" t="s">
        <v>13</v>
      </c>
    </row>
    <row r="15" spans="1:10" ht="13.5" customHeight="1" thickBot="1">
      <c r="B15" s="9">
        <v>7</v>
      </c>
      <c r="C15" s="9" t="s">
        <v>10</v>
      </c>
      <c r="D15" s="10" t="s">
        <v>34</v>
      </c>
      <c r="E15" s="10" t="s">
        <v>43</v>
      </c>
      <c r="F15" s="10" t="s">
        <v>12</v>
      </c>
      <c r="G15" s="10" t="s">
        <v>13</v>
      </c>
    </row>
    <row r="16" spans="1:10" ht="13.5" customHeight="1" thickBot="1">
      <c r="B16" s="9">
        <v>8</v>
      </c>
      <c r="C16" s="9" t="s">
        <v>16</v>
      </c>
      <c r="D16" s="10" t="s">
        <v>34</v>
      </c>
      <c r="E16" s="10" t="s">
        <v>44</v>
      </c>
      <c r="F16" s="10" t="s">
        <v>15</v>
      </c>
      <c r="G16" s="10" t="s">
        <v>13</v>
      </c>
    </row>
    <row r="17" spans="2:7" ht="13.5" customHeight="1" thickBot="1">
      <c r="B17" s="9">
        <v>9</v>
      </c>
      <c r="C17" s="9" t="s">
        <v>14</v>
      </c>
      <c r="D17" s="10" t="s">
        <v>34</v>
      </c>
      <c r="E17" s="10" t="s">
        <v>45</v>
      </c>
      <c r="F17" s="10" t="s">
        <v>15</v>
      </c>
      <c r="G17" s="10" t="s">
        <v>13</v>
      </c>
    </row>
    <row r="18" spans="2:7" ht="13.5" customHeight="1" thickBot="1">
      <c r="B18" s="9">
        <v>10</v>
      </c>
      <c r="C18" s="9" t="s">
        <v>14</v>
      </c>
      <c r="D18" s="26" t="s">
        <v>68</v>
      </c>
      <c r="E18" s="10" t="s">
        <v>46</v>
      </c>
      <c r="F18" s="10" t="s">
        <v>15</v>
      </c>
      <c r="G18" s="10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8"/>
  <sheetViews>
    <sheetView zoomScale="110" zoomScaleNormal="110" zoomScalePageLayoutView="80" workbookViewId="0">
      <selection activeCell="W10" sqref="W10:X34"/>
    </sheetView>
  </sheetViews>
  <sheetFormatPr defaultColWidth="9.28515625" defaultRowHeight="12.75"/>
  <cols>
    <col min="1" max="3" width="9.28515625" style="1" customWidth="1"/>
    <col min="4" max="4" width="24.42578125" style="1" bestFit="1" customWidth="1"/>
    <col min="5" max="6" width="9.28515625" style="1" customWidth="1"/>
    <col min="7" max="8" width="9.28515625" style="18" customWidth="1"/>
    <col min="9" max="10" width="9.28515625" style="1" customWidth="1"/>
    <col min="11" max="12" width="9.28515625" style="18" customWidth="1"/>
    <col min="13" max="98" width="9.28515625" style="1" customWidth="1"/>
    <col min="99" max="16384" width="9.28515625" style="1"/>
  </cols>
  <sheetData>
    <row r="3" spans="4:44" ht="13.5" thickBot="1"/>
    <row r="4" spans="4:44" ht="13.5" thickBot="1">
      <c r="D4" s="28" t="s">
        <v>55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73</v>
      </c>
      <c r="H8" s="42"/>
      <c r="I8" s="41" t="s">
        <v>77</v>
      </c>
      <c r="J8" s="42"/>
      <c r="K8" s="41" t="s">
        <v>78</v>
      </c>
      <c r="L8" s="42"/>
      <c r="M8" s="41" t="s">
        <v>79</v>
      </c>
      <c r="N8" s="43"/>
      <c r="O8" s="41" t="s">
        <v>80</v>
      </c>
      <c r="P8" s="42"/>
      <c r="Q8" s="41" t="s">
        <v>81</v>
      </c>
      <c r="R8" s="42"/>
      <c r="S8" s="41" t="s">
        <v>82</v>
      </c>
      <c r="T8" s="42"/>
      <c r="U8" s="41" t="s">
        <v>83</v>
      </c>
      <c r="V8" s="42"/>
      <c r="W8" s="41" t="s">
        <v>84</v>
      </c>
      <c r="X8" s="42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70</v>
      </c>
      <c r="E11" s="12">
        <v>89</v>
      </c>
      <c r="F11" s="12">
        <v>23</v>
      </c>
      <c r="G11" s="12">
        <v>89</v>
      </c>
      <c r="H11" s="12">
        <v>23</v>
      </c>
      <c r="I11" s="12">
        <v>89</v>
      </c>
      <c r="J11" s="12">
        <v>23</v>
      </c>
      <c r="K11" s="12">
        <v>89</v>
      </c>
      <c r="L11" s="12">
        <v>23</v>
      </c>
      <c r="M11" s="12">
        <v>89</v>
      </c>
      <c r="N11" s="12">
        <v>23</v>
      </c>
      <c r="O11" s="12">
        <v>89</v>
      </c>
      <c r="P11" s="12">
        <v>23</v>
      </c>
      <c r="Q11" s="31">
        <v>89</v>
      </c>
      <c r="R11" s="31">
        <v>23</v>
      </c>
      <c r="S11" s="12">
        <v>89</v>
      </c>
      <c r="T11" s="12">
        <v>23</v>
      </c>
      <c r="U11" s="12">
        <v>89</v>
      </c>
      <c r="V11" s="12">
        <v>23</v>
      </c>
      <c r="W11" s="12">
        <v>89</v>
      </c>
      <c r="X11" s="12">
        <v>23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19</v>
      </c>
      <c r="G12" s="12">
        <v>-31.62</v>
      </c>
      <c r="H12" s="12">
        <v>19</v>
      </c>
      <c r="I12" s="12">
        <v>-31.62397997898956</v>
      </c>
      <c r="J12" s="12">
        <v>19</v>
      </c>
      <c r="K12" s="12">
        <v>-31.623979978989599</v>
      </c>
      <c r="L12" s="12">
        <v>19</v>
      </c>
      <c r="M12" s="12">
        <v>-31.62</v>
      </c>
      <c r="N12" s="12">
        <v>19</v>
      </c>
      <c r="O12" s="12">
        <v>-31.6</v>
      </c>
      <c r="P12" s="12">
        <v>19</v>
      </c>
      <c r="Q12" s="31">
        <v>-31.62397997898956</v>
      </c>
      <c r="R12" s="31">
        <v>19</v>
      </c>
      <c r="S12" s="12">
        <v>-31.623979978989599</v>
      </c>
      <c r="T12" s="12">
        <v>19</v>
      </c>
      <c r="U12" s="12">
        <v>-31.62397997898956</v>
      </c>
      <c r="V12" s="12">
        <v>19</v>
      </c>
      <c r="W12" s="12">
        <v>-31.62</v>
      </c>
      <c r="X12" s="12">
        <v>19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-31.619489989494785</v>
      </c>
      <c r="AP12" s="12">
        <f t="shared" si="1"/>
        <v>19</v>
      </c>
      <c r="AQ12" s="12">
        <f>_xlfn.STDEV.S(E12,G12,I12,M12,O12,Q12,S12,U12,W12,Y12,AA12,AC12,AE12,AG12,AI12,AK12,AM12)</f>
        <v>7.5953213792357144E-3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190.8</v>
      </c>
      <c r="F13" s="12">
        <v>190.8</v>
      </c>
      <c r="G13" s="12">
        <v>190.8</v>
      </c>
      <c r="H13" s="12">
        <v>190.8</v>
      </c>
      <c r="I13" s="12">
        <v>190.81436428384143</v>
      </c>
      <c r="J13" s="12">
        <v>190.81436428384143</v>
      </c>
      <c r="K13" s="12">
        <v>190.814364283841</v>
      </c>
      <c r="L13" s="12">
        <v>190.814364283841</v>
      </c>
      <c r="M13" s="12">
        <v>190.96</v>
      </c>
      <c r="N13" s="12">
        <v>190.96</v>
      </c>
      <c r="O13" s="12">
        <v>190.80613646989013</v>
      </c>
      <c r="P13" s="12">
        <v>190.80613646989013</v>
      </c>
      <c r="Q13" s="31">
        <v>190.81436428475001</v>
      </c>
      <c r="R13" s="31">
        <v>190.81436428475001</v>
      </c>
      <c r="S13" s="12">
        <v>190.81</v>
      </c>
      <c r="T13" s="12">
        <v>190.81</v>
      </c>
      <c r="U13" s="12">
        <v>190.8</v>
      </c>
      <c r="V13" s="12">
        <v>190.8</v>
      </c>
      <c r="W13" s="12">
        <v>190.81</v>
      </c>
      <c r="X13" s="12">
        <v>190.81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190.82685812981018</v>
      </c>
      <c r="AP13" s="12">
        <f t="shared" si="1"/>
        <v>190.82685812981018</v>
      </c>
      <c r="AQ13" s="12">
        <f t="shared" ref="AQ13:AQ33" si="3">_xlfn.STDEV.S(E13,G13,I13,M13,O13,Q13,S13,U13,W13,Y13,AA13,AC13,AE13,AG13,AI13,AK13,AM13)</f>
        <v>5.1381729018991414E-2</v>
      </c>
      <c r="AR13" s="12">
        <f t="shared" si="2"/>
        <v>5.1381729018991414E-2</v>
      </c>
    </row>
    <row r="14" spans="4:44" ht="15.75" customHeight="1" thickBot="1">
      <c r="D14" s="34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0.2</v>
      </c>
      <c r="R14" s="31">
        <v>0.2</v>
      </c>
      <c r="S14" s="44">
        <v>0.88</v>
      </c>
      <c r="T14" s="44">
        <v>0.88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0.28519462086375341</v>
      </c>
      <c r="AP14" s="12">
        <f t="shared" si="1"/>
        <v>0.28519462086375341</v>
      </c>
      <c r="AQ14" s="12">
        <f t="shared" si="3"/>
        <v>0.22660237808187619</v>
      </c>
      <c r="AR14" s="12">
        <f t="shared" si="2"/>
        <v>0.22660237808187619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4.7102773760513248E-16</v>
      </c>
      <c r="AR16" s="12">
        <f t="shared" si="2"/>
        <v>4.7102773760513248E-16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C19" s="21" t="s">
        <v>33</v>
      </c>
      <c r="D19" s="34" t="s">
        <v>48</v>
      </c>
      <c r="E19" s="12">
        <v>-3.24</v>
      </c>
      <c r="F19" s="12">
        <v>-21.92</v>
      </c>
      <c r="G19" s="12">
        <f>G$11-G$13+G$12+198.6-60-SUM(G$14:G$18)</f>
        <v>-3.220000000000022</v>
      </c>
      <c r="H19" s="12">
        <f>H$11-H$13+H$12+198.6-10*LOG10(A19)-30-SUM(H$14:H$18)</f>
        <v>-21.934237554869519</v>
      </c>
      <c r="I19" s="12">
        <v>-3.2383442628309922</v>
      </c>
      <c r="J19" s="12">
        <v>-21.948601838710914</v>
      </c>
      <c r="K19" s="12"/>
      <c r="L19" s="12"/>
      <c r="M19" s="12">
        <v>-3.39</v>
      </c>
      <c r="N19" s="12">
        <v>-22.1</v>
      </c>
      <c r="O19" s="12">
        <v>-3.23</v>
      </c>
      <c r="P19" s="12">
        <v>-21.94</v>
      </c>
      <c r="Q19" s="12">
        <v>-3.2383442637395987</v>
      </c>
      <c r="R19" s="31">
        <v>-21.948601839619499</v>
      </c>
      <c r="S19" s="12">
        <v>-3.92</v>
      </c>
      <c r="T19" s="12">
        <v>-22.63</v>
      </c>
      <c r="U19" s="12">
        <v>-3.2255369458995986</v>
      </c>
      <c r="V19" s="12">
        <v>-21.935794521779542</v>
      </c>
      <c r="W19" s="12">
        <v>-3.24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-3.3402781840587741</v>
      </c>
      <c r="AP19" s="12">
        <f t="shared" si="1"/>
        <v>-22.060428314301422</v>
      </c>
      <c r="AQ19" s="12">
        <f t="shared" si="3"/>
        <v>0.22848095215943717</v>
      </c>
      <c r="AR19" s="12">
        <f t="shared" si="2"/>
        <v>0.2433922206228295</v>
      </c>
    </row>
    <row r="20" spans="1:44" s="18" customFormat="1" ht="15.75" thickBot="1">
      <c r="A20" s="30"/>
      <c r="C20" s="21"/>
      <c r="D20" s="33" t="s">
        <v>65</v>
      </c>
      <c r="E20" s="15">
        <f>ABS(E19-$AO$19)</f>
        <v>0.10027818405877387</v>
      </c>
      <c r="F20" s="16">
        <f>ABS(F19-$AP$19)</f>
        <v>0.14042831430142044</v>
      </c>
      <c r="G20" s="15">
        <f>ABS(G19-$AO$19)</f>
        <v>0.12027818405875212</v>
      </c>
      <c r="H20" s="16">
        <f>ABS(H19-$AP$19)</f>
        <v>0.12619075943190339</v>
      </c>
      <c r="I20" s="15">
        <f t="shared" ref="I20" si="4">ABS(I19-$AO$19)</f>
        <v>0.10193392122778189</v>
      </c>
      <c r="J20" s="16">
        <f t="shared" ref="J20" si="5">ABS(J19-$AP$19)</f>
        <v>0.11182647559050807</v>
      </c>
      <c r="K20" s="15"/>
      <c r="L20" s="16"/>
      <c r="M20" s="15">
        <v>0.15</v>
      </c>
      <c r="N20" s="16">
        <v>0.17</v>
      </c>
      <c r="O20" s="15">
        <f>ABS(O19-$AO$19)</f>
        <v>0.1102781840587741</v>
      </c>
      <c r="P20" s="16">
        <f>ABS(P19-$AP$19)</f>
        <v>0.12042831430142087</v>
      </c>
      <c r="Q20" s="12"/>
      <c r="R20" s="31"/>
      <c r="S20" s="15">
        <f>ABS(S19-$AO$19)</f>
        <v>0.57972181594122585</v>
      </c>
      <c r="T20" s="16">
        <f>ABS(T19-$AP$19)</f>
        <v>0.56957168569857686</v>
      </c>
      <c r="U20" s="15">
        <f>ABS(U19-$AO$19)</f>
        <v>0.11474123815917547</v>
      </c>
      <c r="V20" s="16">
        <f>ABS(V19-$AP$19)</f>
        <v>0.12463379252188034</v>
      </c>
      <c r="W20" s="15"/>
      <c r="X20" s="16"/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s="18" customFormat="1" ht="15.75" customHeight="1" thickBot="1">
      <c r="A21" s="30">
        <v>360</v>
      </c>
      <c r="C21" s="21" t="s">
        <v>76</v>
      </c>
      <c r="D21" s="34" t="s">
        <v>49</v>
      </c>
      <c r="E21" s="12">
        <v>-3.24</v>
      </c>
      <c r="F21" s="12">
        <v>-17.149999999999999</v>
      </c>
      <c r="G21" s="12">
        <f>G$11-G$13+G$12+198.6-60-SUM(G$14:G$18)</f>
        <v>-3.220000000000022</v>
      </c>
      <c r="H21" s="12">
        <f>H$11-H$13+H$12+198.6-10*LOG10(A21)-30-SUM(H$14:H$18)</f>
        <v>-17.163025007672893</v>
      </c>
      <c r="I21" s="12">
        <v>-3.2383442628309922</v>
      </c>
      <c r="J21" s="12">
        <v>-17.177389291514288</v>
      </c>
      <c r="K21" s="12"/>
      <c r="L21" s="12"/>
      <c r="M21" s="12">
        <v>-3.39</v>
      </c>
      <c r="N21" s="12">
        <v>-17.32</v>
      </c>
      <c r="O21" s="12">
        <v>-3.23</v>
      </c>
      <c r="P21" s="12">
        <v>-17.170000000000002</v>
      </c>
      <c r="Q21" s="12">
        <v>-3.2383442637395987</v>
      </c>
      <c r="R21" s="31">
        <v>-17.177389292422873</v>
      </c>
      <c r="S21" s="12">
        <v>-3.92</v>
      </c>
      <c r="T21" s="12">
        <v>-17.86</v>
      </c>
      <c r="U21" s="12">
        <v>-3.2255369458995986</v>
      </c>
      <c r="V21" s="12">
        <v>-17.164581974582916</v>
      </c>
      <c r="W21" s="12"/>
      <c r="X21" s="12">
        <v>-17.170000000000002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-3.354603638924313</v>
      </c>
      <c r="AP21" s="12">
        <f>AVERAGE(F21,J21,N21,P21,R21,T21,V21,X21,Z21,AB21,AD21,AF21,AH21,AJ21,AL21,AN21)</f>
        <v>-17.273670069815012</v>
      </c>
      <c r="AQ21" s="12">
        <f t="shared" si="3"/>
        <v>0.24175846170429555</v>
      </c>
      <c r="AR21" s="12">
        <f t="shared" si="2"/>
        <v>0.23022835462313448</v>
      </c>
    </row>
    <row r="22" spans="1:44" s="18" customFormat="1" ht="15.75" thickBot="1">
      <c r="A22" s="30"/>
      <c r="C22" s="21"/>
      <c r="D22" s="33" t="s">
        <v>65</v>
      </c>
      <c r="E22" s="15">
        <f>ABS(E21-$AO$21)</f>
        <v>0.1146036389243128</v>
      </c>
      <c r="F22" s="16">
        <f>ABS(F21-$AP$21)</f>
        <v>0.12367006981501305</v>
      </c>
      <c r="G22" s="15">
        <f>ABS(G21-$AO$19)</f>
        <v>0.12027818405875212</v>
      </c>
      <c r="H22" s="16">
        <f>ABS(H21-$AP$21)</f>
        <v>0.11064506214211889</v>
      </c>
      <c r="I22" s="15">
        <f t="shared" ref="I22" si="6">ABS(I21-$AO$21)</f>
        <v>0.11625937609332082</v>
      </c>
      <c r="J22" s="16">
        <f t="shared" ref="J22" si="7">ABS(J21-$AP$21)</f>
        <v>9.6280778300723568E-2</v>
      </c>
      <c r="K22" s="15"/>
      <c r="L22" s="16"/>
      <c r="M22" s="15">
        <v>0.15</v>
      </c>
      <c r="N22" s="16">
        <v>0.16</v>
      </c>
      <c r="O22" s="15">
        <f>ABS(O21-$AO$21)</f>
        <v>0.12460363892431303</v>
      </c>
      <c r="P22" s="16">
        <f>ABS(P21-$AP$21)</f>
        <v>0.10367006981500992</v>
      </c>
      <c r="Q22" s="12"/>
      <c r="R22" s="31"/>
      <c r="S22" s="15">
        <f>ABS(S21-$AO$21)</f>
        <v>0.56539636107568692</v>
      </c>
      <c r="T22" s="16">
        <f>ABS(T21-$AP$21)</f>
        <v>0.5863299301849878</v>
      </c>
      <c r="U22" s="15">
        <f>ABS(U21-$AO$21)</f>
        <v>0.12906669302471441</v>
      </c>
      <c r="V22" s="16">
        <f>ABS(V21-$AP$21)</f>
        <v>0.10908809523209584</v>
      </c>
      <c r="W22" s="16"/>
      <c r="X22" s="16"/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s="18" customFormat="1" ht="15.75" customHeight="1" thickBot="1">
      <c r="A23" s="30">
        <v>180</v>
      </c>
      <c r="C23" s="21" t="s">
        <v>33</v>
      </c>
      <c r="D23" s="34" t="s">
        <v>47</v>
      </c>
      <c r="E23" s="12">
        <v>-3.24</v>
      </c>
      <c r="F23" s="12">
        <v>-14.15</v>
      </c>
      <c r="G23" s="12">
        <f>G$11-G$13+G$12+198.6-60-SUM(G$14:G$18)</f>
        <v>-3.220000000000022</v>
      </c>
      <c r="H23" s="12">
        <f>H$11-H$13+H$12+198.6-10*LOG10(A23)-30-SUM(H$14:H$18)</f>
        <v>-14.152725051033078</v>
      </c>
      <c r="I23" s="12">
        <v>-3.2383442628309922</v>
      </c>
      <c r="J23" s="12">
        <v>-14.167089334874476</v>
      </c>
      <c r="K23" s="12">
        <v>-3.2383442628310202</v>
      </c>
      <c r="L23" s="12">
        <v>-14.1670893348745</v>
      </c>
      <c r="M23" s="12">
        <v>-3.39</v>
      </c>
      <c r="N23" s="12">
        <v>-14.31</v>
      </c>
      <c r="O23" s="12">
        <v>-3.23</v>
      </c>
      <c r="P23" s="12">
        <v>-14.16</v>
      </c>
      <c r="Q23" s="12">
        <v>-3.2383442637395987</v>
      </c>
      <c r="R23" s="31">
        <v>-14.167089335783061</v>
      </c>
      <c r="S23" s="12">
        <v>-3.92</v>
      </c>
      <c r="T23" s="12">
        <v>-14.85</v>
      </c>
      <c r="U23" s="12">
        <v>-3.2255369458995986</v>
      </c>
      <c r="V23" s="12">
        <v>-14.15428201794311</v>
      </c>
      <c r="W23" s="12"/>
      <c r="X23" s="12">
        <v>-14.16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-3.354603638924313</v>
      </c>
      <c r="AP23" s="12">
        <f>AVERAGE(F23,J23,N23,P23,R23,T23,V23,X23,Z23,AB23,AD23,AF23,AH23,AJ23,AL23,AN23)</f>
        <v>-14.264807586075079</v>
      </c>
      <c r="AQ23" s="12">
        <f t="shared" si="3"/>
        <v>0.24175846170429555</v>
      </c>
      <c r="AR23" s="12">
        <f t="shared" si="2"/>
        <v>0.22970710529928312</v>
      </c>
    </row>
    <row r="24" spans="1:44" s="18" customFormat="1" ht="15.75" thickBot="1">
      <c r="A24" s="30"/>
      <c r="C24" s="21"/>
      <c r="D24" s="33" t="s">
        <v>65</v>
      </c>
      <c r="E24" s="15">
        <f>ABS(E23-$AO$23)</f>
        <v>0.1146036389243128</v>
      </c>
      <c r="F24" s="16">
        <f>ABS(F23-$AP$23)</f>
        <v>0.11480758607507902</v>
      </c>
      <c r="G24" s="15">
        <f>ABS(G23-$AO$19)</f>
        <v>0.12027818405875212</v>
      </c>
      <c r="H24" s="16">
        <f>ABS(H23-$AP$23)</f>
        <v>0.11208253504200094</v>
      </c>
      <c r="I24" s="15">
        <f>ABS(I23-$AO$23)</f>
        <v>0.11625937609332082</v>
      </c>
      <c r="J24" s="16">
        <f>ABS(J23-$AP$23)</f>
        <v>9.7718251200603845E-2</v>
      </c>
      <c r="K24" s="15">
        <f>ABS(K23-$AO$23)</f>
        <v>0.11625937609329284</v>
      </c>
      <c r="L24" s="16">
        <f>ABS(L23-$AP$23)</f>
        <v>9.7718251200578976E-2</v>
      </c>
      <c r="M24" s="15">
        <v>0.15</v>
      </c>
      <c r="N24" s="16">
        <v>0.15</v>
      </c>
      <c r="O24" s="15">
        <f>ABS(O23-$AO$23)</f>
        <v>0.12460363892431303</v>
      </c>
      <c r="P24" s="16">
        <f>ABS(P23-$AP$23)</f>
        <v>0.10480758607507923</v>
      </c>
      <c r="Q24" s="12"/>
      <c r="R24" s="31"/>
      <c r="S24" s="15">
        <f>ABS(S23-$AO$23)</f>
        <v>0.56539636107568692</v>
      </c>
      <c r="T24" s="16">
        <f t="shared" ref="T24" si="8">ABS(T23-$AP$23)</f>
        <v>0.58519241392492027</v>
      </c>
      <c r="U24" s="15">
        <f>ABS(U23-$AO$23)</f>
        <v>0.12906669302471441</v>
      </c>
      <c r="V24" s="16">
        <f>ABS(V23-$AP$23)</f>
        <v>0.11052556813196901</v>
      </c>
      <c r="W24" s="15"/>
      <c r="X24" s="46"/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s="18" customFormat="1" ht="15.75" customHeight="1" thickBot="1">
      <c r="A25" s="30">
        <v>90</v>
      </c>
      <c r="C25" s="21" t="s">
        <v>33</v>
      </c>
      <c r="D25" s="34" t="s">
        <v>50</v>
      </c>
      <c r="E25" s="12">
        <v>-3.24</v>
      </c>
      <c r="F25" s="12">
        <v>-11.15</v>
      </c>
      <c r="G25" s="12">
        <f>G$11-G$13+G$12+198.6-60-SUM(G$14:G$18)</f>
        <v>-3.220000000000022</v>
      </c>
      <c r="H25" s="12">
        <f>H$11-H$13+H$12+198.6-10*LOG10(A25)-30-SUM(H$14:H$18)</f>
        <v>-11.142425094393266</v>
      </c>
      <c r="I25" s="12">
        <v>-3.2383442628309922</v>
      </c>
      <c r="J25" s="12">
        <v>-11.156789378234663</v>
      </c>
      <c r="K25" s="12"/>
      <c r="L25" s="12">
        <v>-11.1567893782347</v>
      </c>
      <c r="M25" s="12">
        <v>-3.39</v>
      </c>
      <c r="N25" s="12">
        <v>-11.3</v>
      </c>
      <c r="O25" s="12">
        <v>-3.23</v>
      </c>
      <c r="P25" s="12">
        <v>-11.15</v>
      </c>
      <c r="Q25" s="12">
        <v>-3.2383442637395987</v>
      </c>
      <c r="R25" s="31">
        <v>-11.156789379143248</v>
      </c>
      <c r="S25" s="12">
        <v>-3.92</v>
      </c>
      <c r="T25" s="12">
        <v>-11.84</v>
      </c>
      <c r="U25" s="12">
        <v>-3.2255369458995986</v>
      </c>
      <c r="V25" s="12">
        <v>-11.143982061303298</v>
      </c>
      <c r="W25" s="12"/>
      <c r="X25" s="12">
        <v>-11.15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-3.354603638924313</v>
      </c>
      <c r="AP25" s="12">
        <f>AVERAGE(F25,J25,N25,P25,R25,T25,V25,X25,Z25,AB25,AD25,AF25,AH25,AJ25,AL25,AN25)</f>
        <v>-11.255945102335151</v>
      </c>
      <c r="AQ25" s="12">
        <f t="shared" si="3"/>
        <v>0.24175846170429555</v>
      </c>
      <c r="AR25" s="12">
        <f t="shared" si="2"/>
        <v>0.22923470931679779</v>
      </c>
    </row>
    <row r="26" spans="1:44" s="18" customFormat="1" ht="15.75" thickBot="1">
      <c r="A26" s="30"/>
      <c r="C26" s="21"/>
      <c r="D26" s="33" t="s">
        <v>65</v>
      </c>
      <c r="E26" s="15">
        <f>ABS(E25-$AO$25)</f>
        <v>0.1146036389243128</v>
      </c>
      <c r="F26" s="16">
        <f>ABS(F25-$AP$25)</f>
        <v>0.10594510233515031</v>
      </c>
      <c r="G26" s="15">
        <f>ABS(G25-$AO$19)</f>
        <v>0.12027818405875212</v>
      </c>
      <c r="H26" s="16">
        <f>ABS(H25-$AP$25)</f>
        <v>0.11352000794188477</v>
      </c>
      <c r="I26" s="15">
        <f>ABS(I25-$AO$25)</f>
        <v>0.11625937609332082</v>
      </c>
      <c r="J26" s="16">
        <f>ABS(J25-$AP$25)</f>
        <v>9.9155724100487674E-2</v>
      </c>
      <c r="K26" s="15"/>
      <c r="L26" s="16">
        <f>ABS(L25-$AP$25)</f>
        <v>9.9155724100450371E-2</v>
      </c>
      <c r="M26" s="15">
        <v>0.15</v>
      </c>
      <c r="N26" s="16">
        <v>0.15</v>
      </c>
      <c r="O26" s="15">
        <f>ABS(O25-$AO$25)</f>
        <v>0.12460363892431303</v>
      </c>
      <c r="P26" s="16">
        <f>ABS(P25-$AP$25)</f>
        <v>0.10594510233515031</v>
      </c>
      <c r="Q26" s="12"/>
      <c r="R26" s="31"/>
      <c r="S26" s="15">
        <f>ABS(S25-$AO$25)</f>
        <v>0.56539636107568692</v>
      </c>
      <c r="T26" s="16">
        <f t="shared" ref="T26" si="9">ABS(T25-$AP$25)</f>
        <v>0.58405489766484919</v>
      </c>
      <c r="U26" s="15">
        <f>ABS(U25-$AO$25)</f>
        <v>0.12906669302471441</v>
      </c>
      <c r="V26" s="16">
        <f>ABS(V25-$AP$25)</f>
        <v>0.11196304103185284</v>
      </c>
      <c r="W26" s="15"/>
      <c r="X26" s="16"/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s="18" customFormat="1" ht="15.75" customHeight="1" thickBot="1">
      <c r="A27" s="30">
        <v>45</v>
      </c>
      <c r="C27" s="21" t="s">
        <v>33</v>
      </c>
      <c r="D27" s="34" t="s">
        <v>51</v>
      </c>
      <c r="E27" s="12">
        <v>-3.24</v>
      </c>
      <c r="F27" s="12">
        <v>-8.15</v>
      </c>
      <c r="G27" s="12">
        <f>G$11-G$13+G$12+198.6-60-SUM(G$14:G$18)</f>
        <v>-3.220000000000022</v>
      </c>
      <c r="H27" s="12">
        <f>H$11-H$13+H$12+198.6-10*LOG10(A27)-30-SUM(H$14:H$18)</f>
        <v>-8.1321251377534569</v>
      </c>
      <c r="I27" s="12">
        <v>-3.2383442628309922</v>
      </c>
      <c r="J27" s="12">
        <v>-8.1464894215948505</v>
      </c>
      <c r="K27" s="12"/>
      <c r="L27" s="12">
        <v>-8.1464894215948807</v>
      </c>
      <c r="M27" s="12">
        <v>-3.39</v>
      </c>
      <c r="N27" s="12">
        <v>-8.2899999999999991</v>
      </c>
      <c r="O27" s="12">
        <v>-3.23</v>
      </c>
      <c r="P27" s="12">
        <v>-8.14</v>
      </c>
      <c r="Q27" s="12">
        <v>-3.2383442637395987</v>
      </c>
      <c r="R27" s="31">
        <v>-8.1464894225034357</v>
      </c>
      <c r="S27" s="12">
        <v>-3.92</v>
      </c>
      <c r="T27" s="12">
        <v>-8.83</v>
      </c>
      <c r="U27" s="12">
        <v>-3.2255369458995986</v>
      </c>
      <c r="V27" s="12">
        <v>-8.1336821046634853</v>
      </c>
      <c r="W27" s="12"/>
      <c r="X27" s="12">
        <v>-8.14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-3.354603638924313</v>
      </c>
      <c r="AP27" s="12">
        <f>AVERAGE(F27,J27,N27,P27,R27,T27,V27,X27,Z27,AB27,AD27,AF27,AH27,AJ27,AL27,AN27)</f>
        <v>-8.247082618595222</v>
      </c>
      <c r="AQ27" s="12">
        <f t="shared" si="3"/>
        <v>0.24175846170429555</v>
      </c>
      <c r="AR27" s="12">
        <f t="shared" si="2"/>
        <v>0.22881146925846632</v>
      </c>
    </row>
    <row r="28" spans="1:44" s="18" customFormat="1" ht="15.75" thickBot="1">
      <c r="A28" s="30"/>
      <c r="C28" s="21"/>
      <c r="D28" s="33" t="s">
        <v>65</v>
      </c>
      <c r="E28" s="15">
        <f>ABS(E27-$AO$27)</f>
        <v>0.1146036389243128</v>
      </c>
      <c r="F28" s="16">
        <f>ABS(F27-$AP$27)</f>
        <v>9.7082618595221604E-2</v>
      </c>
      <c r="G28" s="15">
        <f>ABS(G27-$AO$19)</f>
        <v>0.12027818405875212</v>
      </c>
      <c r="H28" s="16">
        <f>ABS(H27-$AP$27)</f>
        <v>0.11495748084176505</v>
      </c>
      <c r="I28" s="15">
        <f>ABS(I27-$AO$19)</f>
        <v>0.10193392122778189</v>
      </c>
      <c r="J28" s="16">
        <f>ABS(J27-$AP$27)</f>
        <v>0.1005931970003715</v>
      </c>
      <c r="K28" s="15"/>
      <c r="L28" s="16">
        <f>ABS(L27-$AP$27)</f>
        <v>0.10059319700034131</v>
      </c>
      <c r="M28" s="15">
        <v>0.15</v>
      </c>
      <c r="N28" s="16">
        <v>0.14000000000000001</v>
      </c>
      <c r="O28" s="15">
        <f>ABS(O27-$AO$27)</f>
        <v>0.12460363892431303</v>
      </c>
      <c r="P28" s="16">
        <f>ABS(P27-$AP$27)</f>
        <v>0.10708261859522139</v>
      </c>
      <c r="Q28" s="12"/>
      <c r="R28" s="31"/>
      <c r="S28" s="15">
        <f t="shared" ref="S28:T28" si="10">ABS(S27-$AO$19)</f>
        <v>0.57972181594122585</v>
      </c>
      <c r="T28" s="16">
        <f t="shared" ref="T28" si="11">ABS(T27-$AP$27)</f>
        <v>0.58291738140477811</v>
      </c>
      <c r="U28" s="15">
        <f>ABS(U27-$AO$27)</f>
        <v>0.12906669302471441</v>
      </c>
      <c r="V28" s="16">
        <f>ABS(V27-$AP$27)</f>
        <v>0.11340051393173667</v>
      </c>
      <c r="W28" s="15"/>
      <c r="X28" s="16"/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s="18" customFormat="1" ht="15.75" customHeight="1" thickBot="1">
      <c r="A29" s="30">
        <v>30</v>
      </c>
      <c r="C29" s="21" t="s">
        <v>33</v>
      </c>
      <c r="D29" s="34" t="s">
        <v>52</v>
      </c>
      <c r="E29" s="12">
        <v>-3.24</v>
      </c>
      <c r="F29" s="12">
        <v>-6.37</v>
      </c>
      <c r="G29" s="12">
        <f>G$11-G$13+G$12+198.6-60-SUM(G$14:G$18)</f>
        <v>-3.220000000000022</v>
      </c>
      <c r="H29" s="12">
        <f>H$11-H$13+H$12+198.6-10*LOG10(A29)-30-SUM(H$14:H$18)</f>
        <v>-6.3712125471966434</v>
      </c>
      <c r="I29" s="12">
        <v>-3.2383442628309922</v>
      </c>
      <c r="J29" s="12">
        <v>-6.385576831038037</v>
      </c>
      <c r="K29" s="12"/>
      <c r="L29" s="12"/>
      <c r="M29" s="12">
        <v>-3.39</v>
      </c>
      <c r="N29" s="12">
        <v>-6.53</v>
      </c>
      <c r="O29" s="12">
        <v>-3.23</v>
      </c>
      <c r="P29" s="12">
        <v>-6.38</v>
      </c>
      <c r="Q29" s="12">
        <v>-3.2383442637395987</v>
      </c>
      <c r="R29" s="31">
        <v>-6.3855768319466222</v>
      </c>
      <c r="S29" s="12">
        <v>-3.92</v>
      </c>
      <c r="T29" s="12">
        <v>-7.07</v>
      </c>
      <c r="U29" s="12">
        <v>-3.2255369458995986</v>
      </c>
      <c r="V29" s="12">
        <v>-6.3727695141066718</v>
      </c>
      <c r="W29" s="12"/>
      <c r="X29" s="12">
        <v>-6.38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-3.354603638924313</v>
      </c>
      <c r="AP29" s="12">
        <f>AVERAGE(F29,J29,N29,P29,R29,T29,V29,X29,Z29,AB29,AD29,AF29,AH29,AJ29,AL29,AN29)</f>
        <v>-6.4842403971364169</v>
      </c>
      <c r="AQ29" s="12">
        <f t="shared" si="3"/>
        <v>0.24175846170429555</v>
      </c>
      <c r="AR29" s="12">
        <f t="shared" si="2"/>
        <v>0.23001136290385127</v>
      </c>
    </row>
    <row r="30" spans="1:44" s="18" customFormat="1" ht="15.75" thickBot="1">
      <c r="A30" s="30"/>
      <c r="C30" s="21"/>
      <c r="D30" s="33" t="s">
        <v>65</v>
      </c>
      <c r="E30" s="15">
        <f>ABS(E29-$AO$29)</f>
        <v>0.1146036389243128</v>
      </c>
      <c r="F30" s="16">
        <f>ABS(F29-$AP$29)</f>
        <v>0.11424039713641676</v>
      </c>
      <c r="G30" s="15">
        <f>ABS(G29-$AO$19)</f>
        <v>0.12027818405875212</v>
      </c>
      <c r="H30" s="16">
        <f>ABS(H29-$AP$29)</f>
        <v>0.11302784993977344</v>
      </c>
      <c r="I30" s="15">
        <f>ABS(I29-$AO$19)</f>
        <v>0.10193392122778189</v>
      </c>
      <c r="J30" s="16">
        <f>ABS(J29-$AP$29)</f>
        <v>9.8663566098379896E-2</v>
      </c>
      <c r="K30" s="15"/>
      <c r="L30" s="16"/>
      <c r="M30" s="15">
        <v>0.15</v>
      </c>
      <c r="N30" s="16">
        <v>0.16</v>
      </c>
      <c r="O30" s="15">
        <f>ABS(O29-$AO$29)</f>
        <v>0.12460363892431303</v>
      </c>
      <c r="P30" s="16">
        <f>ABS(P29-$AP$29)</f>
        <v>0.10424039713641697</v>
      </c>
      <c r="Q30" s="12"/>
      <c r="R30" s="31"/>
      <c r="S30" s="15">
        <f t="shared" ref="S30:T30" si="12">ABS(S29-$AO$19)</f>
        <v>0.57972181594122585</v>
      </c>
      <c r="T30" s="16">
        <f t="shared" ref="T30" si="13">ABS(T29-$AP$29)</f>
        <v>0.58575960286358342</v>
      </c>
      <c r="U30" s="15">
        <f>ABS(U29-$AO$29)</f>
        <v>0.12906669302471441</v>
      </c>
      <c r="V30" s="16">
        <f>ABS(V29-$AP$29)</f>
        <v>0.11147088302974506</v>
      </c>
      <c r="W30" s="15"/>
      <c r="X30" s="16"/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s="18" customFormat="1" ht="15.75" customHeight="1" thickBot="1">
      <c r="A31" s="30">
        <v>15</v>
      </c>
      <c r="C31" s="21" t="s">
        <v>33</v>
      </c>
      <c r="D31" s="34" t="s">
        <v>53</v>
      </c>
      <c r="E31" s="12">
        <v>-3.24</v>
      </c>
      <c r="F31" s="12">
        <v>-3.37</v>
      </c>
      <c r="G31" s="12">
        <f>G$11-G$13+G$12+198.6-60-SUM(G$14:G$18)</f>
        <v>-3.220000000000022</v>
      </c>
      <c r="H31" s="12">
        <f>H$11-H$13+H$12+198.6-10*LOG10(A31)-30-SUM(H$14:H$18)</f>
        <v>-3.3609125905568309</v>
      </c>
      <c r="I31" s="12">
        <v>-3.2383442628309922</v>
      </c>
      <c r="J31" s="12">
        <v>-3.3752768743982244</v>
      </c>
      <c r="K31" s="12"/>
      <c r="L31" s="12">
        <v>-3.3752768743982502</v>
      </c>
      <c r="M31" s="12">
        <v>-3.39</v>
      </c>
      <c r="N31" s="12">
        <v>-3.52</v>
      </c>
      <c r="O31" s="12">
        <v>-3.23</v>
      </c>
      <c r="P31" s="12">
        <v>-3.37</v>
      </c>
      <c r="Q31" s="12">
        <v>-3.2383442637395987</v>
      </c>
      <c r="R31" s="31">
        <v>-3.3752768753068096</v>
      </c>
      <c r="S31" s="12">
        <v>-3.92</v>
      </c>
      <c r="T31" s="12">
        <v>-4.0599999999999996</v>
      </c>
      <c r="U31" s="12">
        <v>-3.2255369458995986</v>
      </c>
      <c r="V31" s="12">
        <v>-3.3624695574668593</v>
      </c>
      <c r="W31" s="12"/>
      <c r="X31" s="12">
        <v>-3.36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-3.354603638924313</v>
      </c>
      <c r="AP31" s="12">
        <f>AVERAGE(F31,J31,N31,P31,R31,T31,V31,X31,Z31,AB31,AD31,AF31,AH31,AJ31,AL31,AN31)</f>
        <v>-3.4741279133964866</v>
      </c>
      <c r="AQ31" s="12">
        <f t="shared" si="3"/>
        <v>0.24175846170429555</v>
      </c>
      <c r="AR31" s="12">
        <f t="shared" si="2"/>
        <v>0.23007198302795473</v>
      </c>
    </row>
    <row r="32" spans="1:44" s="18" customFormat="1" ht="15.75" thickBot="1">
      <c r="A32" s="30"/>
      <c r="C32" s="21"/>
      <c r="D32" s="33" t="s">
        <v>65</v>
      </c>
      <c r="E32" s="15">
        <f>ABS(E31-$AO$31)</f>
        <v>0.1146036389243128</v>
      </c>
      <c r="F32" s="16">
        <f>ABS(F31-$AP$31)</f>
        <v>0.10412791339648653</v>
      </c>
      <c r="G32" s="15">
        <f>ABS(G31-$AO$19)</f>
        <v>0.12027818405875212</v>
      </c>
      <c r="H32" s="16">
        <f>ABS(H31-$AP$31)</f>
        <v>0.11321532283965574</v>
      </c>
      <c r="I32" s="15">
        <f>ABS(I31-$AO$19)</f>
        <v>0.10193392122778189</v>
      </c>
      <c r="J32" s="16">
        <f>ABS(J31-$AP$31)</f>
        <v>9.8851038998262197E-2</v>
      </c>
      <c r="K32" s="15"/>
      <c r="L32" s="16">
        <f>ABS(L31-$AP$31)</f>
        <v>9.885103899823644E-2</v>
      </c>
      <c r="M32" s="15">
        <v>0.15</v>
      </c>
      <c r="N32" s="16">
        <v>0.15</v>
      </c>
      <c r="O32" s="15">
        <f>ABS(O31-$AO$31)</f>
        <v>0.12460363892431303</v>
      </c>
      <c r="P32" s="16">
        <f>ABS(P31-$AP$31)</f>
        <v>0.10412791339648653</v>
      </c>
      <c r="Q32" s="12"/>
      <c r="R32" s="31"/>
      <c r="S32" s="15">
        <f t="shared" ref="S32:T32" si="14">ABS(S31-$AO$19)</f>
        <v>0.57972181594122585</v>
      </c>
      <c r="T32" s="16">
        <f t="shared" ref="T32" si="15">ABS(T31-$AP$31)</f>
        <v>0.58587208660351298</v>
      </c>
      <c r="U32" s="15">
        <f>ABS(U31-$AO$31)</f>
        <v>0.12906669302471441</v>
      </c>
      <c r="V32" s="16">
        <f>ABS(V31-$AP$31)</f>
        <v>0.11165835592962736</v>
      </c>
      <c r="W32" s="15"/>
      <c r="X32" s="16"/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s="18" customFormat="1" ht="15.75" customHeight="1" thickBot="1">
      <c r="A33" s="30">
        <v>3.75</v>
      </c>
      <c r="C33" s="21" t="s">
        <v>33</v>
      </c>
      <c r="D33" s="34" t="s">
        <v>54</v>
      </c>
      <c r="E33" s="12">
        <v>-3.24</v>
      </c>
      <c r="F33" s="12">
        <v>2.65</v>
      </c>
      <c r="G33" s="12">
        <f>G$11-G$13+G$12+198.6-60-SUM(G$14:G$18)</f>
        <v>-3.220000000000022</v>
      </c>
      <c r="H33" s="12">
        <f>H$11-H$13+H$12+198.6-10*LOG10(A33)-30-SUM(H$14:H$18)</f>
        <v>2.6596873227227942</v>
      </c>
      <c r="I33" s="12">
        <v>-3.2383442628309922</v>
      </c>
      <c r="J33" s="12">
        <v>2.6453230388814006</v>
      </c>
      <c r="K33" s="12"/>
      <c r="L33" s="12">
        <v>2.64532303888137</v>
      </c>
      <c r="M33" s="12">
        <v>-3.39</v>
      </c>
      <c r="N33" s="12">
        <v>2.5</v>
      </c>
      <c r="O33" s="12">
        <v>-3.23</v>
      </c>
      <c r="P33" s="12">
        <v>2.65</v>
      </c>
      <c r="Q33" s="12">
        <v>-3.2383442637395987</v>
      </c>
      <c r="R33" s="31">
        <v>2.6453230379728154</v>
      </c>
      <c r="S33" s="12">
        <v>-3.92</v>
      </c>
      <c r="T33" s="12">
        <v>1.96</v>
      </c>
      <c r="U33" s="12">
        <v>-3.2255369458995986</v>
      </c>
      <c r="V33" s="12">
        <v>2.6581303558127658</v>
      </c>
      <c r="W33" s="12"/>
      <c r="X33" s="12">
        <v>2.66</v>
      </c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-3.354603638924313</v>
      </c>
      <c r="AP33" s="12">
        <f>AVERAGE(F33,J33,N33,P33,R33,T33,V33,X33,Z33,AB33,AD33,AF33,AH33,AJ33,AL33,AN33)</f>
        <v>2.5460970540833729</v>
      </c>
      <c r="AQ33" s="12">
        <f t="shared" si="3"/>
        <v>0.24175846170429555</v>
      </c>
      <c r="AR33" s="12">
        <f t="shared" si="2"/>
        <v>0.23019350110312711</v>
      </c>
    </row>
    <row r="34" spans="1:44" s="18" customFormat="1" ht="15.75" thickBot="1">
      <c r="C34" s="21"/>
      <c r="D34" s="33" t="s">
        <v>65</v>
      </c>
      <c r="E34" s="15">
        <f>ABS(E33-$AO$33)</f>
        <v>0.1146036389243128</v>
      </c>
      <c r="F34" s="16">
        <f>ABS(F33-$AP$33)</f>
        <v>0.10390294591662697</v>
      </c>
      <c r="G34" s="15">
        <f>ABS(G33-$AO$19)</f>
        <v>0.12027818405875212</v>
      </c>
      <c r="H34" s="16">
        <f>ABS(H33-$AP$33)</f>
        <v>0.11359026863942123</v>
      </c>
      <c r="I34" s="15">
        <f>ABS(I33-$AO$19)</f>
        <v>0.10193392122778189</v>
      </c>
      <c r="J34" s="16">
        <f>ABS(J33-$AP$33)</f>
        <v>9.9225984798027689E-2</v>
      </c>
      <c r="K34" s="15"/>
      <c r="L34" s="16">
        <f>ABS(L33-$AP$33)</f>
        <v>9.9225984797997047E-2</v>
      </c>
      <c r="M34" s="15">
        <v>0.15</v>
      </c>
      <c r="N34" s="16">
        <v>0.15</v>
      </c>
      <c r="O34" s="15">
        <f>ABS(O33-$AO$33)</f>
        <v>0.12460363892431303</v>
      </c>
      <c r="P34" s="16">
        <f>ABS(P33-$AP$33)</f>
        <v>0.10390294591662697</v>
      </c>
      <c r="Q34" s="15"/>
      <c r="R34" s="16"/>
      <c r="S34" s="15">
        <f t="shared" ref="S34:T34" si="16">ABS(S33-$AO$19)</f>
        <v>0.57972181594122585</v>
      </c>
      <c r="T34" s="16">
        <f t="shared" ref="T34" si="17">ABS(T33-$AP$33)</f>
        <v>0.58609705408337298</v>
      </c>
      <c r="U34" s="15">
        <f>ABS(U33-$AO$33)</f>
        <v>0.12906669302471441</v>
      </c>
      <c r="V34" s="16">
        <f>ABS(V33-$AP$33)</f>
        <v>0.11203330172939285</v>
      </c>
      <c r="W34" s="15"/>
      <c r="X34" s="16"/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  <c r="M35" s="14"/>
      <c r="N35" s="14"/>
      <c r="O35" s="14"/>
      <c r="P35" s="14"/>
      <c r="Q35" s="14"/>
    </row>
    <row r="36" spans="1:44">
      <c r="C36" s="14"/>
      <c r="D36" s="14"/>
      <c r="E36" s="14"/>
      <c r="F36" s="14"/>
      <c r="I36" s="14"/>
      <c r="J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4" ht="15">
      <c r="C37" s="14"/>
      <c r="D37" s="14"/>
      <c r="E37" s="14"/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1:44">
      <c r="C38" s="14"/>
      <c r="D38" s="14"/>
      <c r="E38" s="14"/>
      <c r="F38" s="14"/>
      <c r="I38" s="14"/>
      <c r="J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</sheetData>
  <mergeCells count="20">
    <mergeCell ref="U8:V8"/>
    <mergeCell ref="Q8:R8"/>
    <mergeCell ref="I8:J8"/>
    <mergeCell ref="M8:N8"/>
    <mergeCell ref="E8:F8"/>
    <mergeCell ref="O8:P8"/>
    <mergeCell ref="K8:L8"/>
    <mergeCell ref="G8:H8"/>
    <mergeCell ref="S8:T8"/>
    <mergeCell ref="Y8:Z8"/>
    <mergeCell ref="W8:X8"/>
    <mergeCell ref="AQ8:AR8"/>
    <mergeCell ref="AA8:AB8"/>
    <mergeCell ref="AC8:AD8"/>
    <mergeCell ref="AE8:AF8"/>
    <mergeCell ref="AG8:AH8"/>
    <mergeCell ref="AI8:AJ8"/>
    <mergeCell ref="AK8:AL8"/>
    <mergeCell ref="AM8:AN8"/>
    <mergeCell ref="AO8:AP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2:AR37"/>
  <sheetViews>
    <sheetView zoomScale="110" zoomScaleNormal="110" zoomScalePageLayoutView="80" workbookViewId="0">
      <selection activeCell="W8" sqref="W8:X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2" spans="4:44" ht="13.5" thickBot="1"/>
    <row r="3" spans="4:44" ht="13.5" thickBot="1">
      <c r="G3" s="29"/>
    </row>
    <row r="4" spans="4:44" ht="13.5" thickBot="1">
      <c r="D4" s="28" t="s">
        <v>56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73</v>
      </c>
      <c r="H8" s="42"/>
      <c r="I8" s="41" t="s">
        <v>77</v>
      </c>
      <c r="J8" s="42"/>
      <c r="K8" s="41" t="s">
        <v>78</v>
      </c>
      <c r="L8" s="42"/>
      <c r="M8" s="41" t="s">
        <v>79</v>
      </c>
      <c r="N8" s="43"/>
      <c r="O8" s="41" t="s">
        <v>80</v>
      </c>
      <c r="P8" s="42"/>
      <c r="Q8" s="41" t="s">
        <v>81</v>
      </c>
      <c r="R8" s="42"/>
      <c r="S8" s="41" t="s">
        <v>82</v>
      </c>
      <c r="T8" s="42"/>
      <c r="U8" s="41" t="s">
        <v>83</v>
      </c>
      <c r="V8" s="42"/>
      <c r="W8" s="41" t="s">
        <v>84</v>
      </c>
      <c r="X8" s="42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70</v>
      </c>
      <c r="E11" s="12">
        <v>70</v>
      </c>
      <c r="F11" s="12">
        <v>23</v>
      </c>
      <c r="G11" s="12">
        <v>70</v>
      </c>
      <c r="H11" s="12">
        <v>23</v>
      </c>
      <c r="I11" s="12">
        <v>70</v>
      </c>
      <c r="J11" s="12">
        <v>23</v>
      </c>
      <c r="K11" s="12">
        <v>70</v>
      </c>
      <c r="L11" s="12">
        <v>23</v>
      </c>
      <c r="M11" s="12">
        <v>70</v>
      </c>
      <c r="N11" s="12">
        <v>23</v>
      </c>
      <c r="O11" s="12">
        <v>70</v>
      </c>
      <c r="P11" s="12">
        <v>23</v>
      </c>
      <c r="Q11" s="31">
        <v>70</v>
      </c>
      <c r="R11" s="31">
        <v>23</v>
      </c>
      <c r="S11" s="12">
        <v>70</v>
      </c>
      <c r="T11" s="12">
        <v>23</v>
      </c>
      <c r="U11" s="12">
        <v>70</v>
      </c>
      <c r="V11" s="12">
        <v>23</v>
      </c>
      <c r="W11" s="12">
        <v>70</v>
      </c>
      <c r="X11" s="12">
        <v>23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70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>
        <v>-31.62</v>
      </c>
      <c r="N12" s="12">
        <v>1.1000000000000001</v>
      </c>
      <c r="O12" s="12">
        <v>-31.6</v>
      </c>
      <c r="P12" s="12">
        <v>1.1000000000000001</v>
      </c>
      <c r="Q12" s="31">
        <v>-31.62397997898956</v>
      </c>
      <c r="R12" s="31">
        <v>1.1000000000000001</v>
      </c>
      <c r="S12" s="12">
        <v>-31.623979978989599</v>
      </c>
      <c r="T12" s="12">
        <v>1.1000000000000001</v>
      </c>
      <c r="U12" s="45">
        <v>-31.62397997898956</v>
      </c>
      <c r="V12" s="12">
        <v>1.1000000000000001</v>
      </c>
      <c r="W12" s="12">
        <v>-31.62</v>
      </c>
      <c r="X12" s="12">
        <v>1.1000000000000001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-31.619489989494785</v>
      </c>
      <c r="AP12" s="12">
        <f t="shared" si="1"/>
        <v>1.0999999999999999</v>
      </c>
      <c r="AQ12" s="12">
        <f>_xlfn.STDEV.S(E12,G12,I12,M12,O12,Q12,S12,U12,W12,Y12,AA12,AC12,AE12,AG12,AI12,AK12,AM12)</f>
        <v>7.5953213792357144E-3</v>
      </c>
      <c r="AR12" s="12">
        <f t="shared" ref="AR12:AR33" si="2">_xlfn.STDEV.S(F12,H12,J12,N12,P12,R12,T12,V12,X12,Z12,AB12,AD12,AF12,AH12,AJ12,AL12,AN12)</f>
        <v>2.3551386880256624E-16</v>
      </c>
    </row>
    <row r="13" spans="4:44" ht="15.75" customHeight="1" thickBot="1">
      <c r="D13" s="34" t="s">
        <v>26</v>
      </c>
      <c r="E13" s="12">
        <v>165.1</v>
      </c>
      <c r="F13" s="12">
        <v>165.1</v>
      </c>
      <c r="G13" s="31">
        <v>165.09</v>
      </c>
      <c r="H13" s="12">
        <v>165.09</v>
      </c>
      <c r="I13" s="12">
        <v>165.10710227022162</v>
      </c>
      <c r="J13" s="12">
        <v>165.10710227022162</v>
      </c>
      <c r="K13" s="12">
        <v>165.10710227022199</v>
      </c>
      <c r="L13" s="12">
        <v>165.10710227022199</v>
      </c>
      <c r="M13" s="12">
        <v>164.49</v>
      </c>
      <c r="N13" s="12">
        <v>164.49</v>
      </c>
      <c r="O13" s="12">
        <v>165.10410272801971</v>
      </c>
      <c r="P13" s="12">
        <v>165.10410272801971</v>
      </c>
      <c r="Q13" s="31">
        <v>165.10710234838339</v>
      </c>
      <c r="R13" s="31">
        <v>165.10710234838339</v>
      </c>
      <c r="S13" s="12">
        <v>165.10710227022199</v>
      </c>
      <c r="T13" s="12">
        <v>165.10710227022199</v>
      </c>
      <c r="U13" s="12">
        <v>165.1123</v>
      </c>
      <c r="V13" s="12">
        <v>165.1123</v>
      </c>
      <c r="W13" s="12">
        <v>165.10710227022199</v>
      </c>
      <c r="X13" s="12">
        <v>165.10710227022199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165.02935148588358</v>
      </c>
      <c r="AP13" s="12">
        <f t="shared" si="1"/>
        <v>165.02935148588358</v>
      </c>
      <c r="AQ13" s="12">
        <f t="shared" ref="AQ13:AQ33" si="3">_xlfn.STDEV.S(E13,G13,I13,M13,O13,Q13,S13,U13,W13,Y13,AA13,AC13,AE13,AG13,AI13,AK13,AM13)</f>
        <v>0.20488098397648791</v>
      </c>
      <c r="AR13" s="12">
        <f t="shared" si="2"/>
        <v>0.20488098397648791</v>
      </c>
    </row>
    <row r="14" spans="4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7.4559130014968916E-2</v>
      </c>
      <c r="P14" s="12">
        <v>7.4559130014968916E-2</v>
      </c>
      <c r="Q14" s="31">
        <v>7.8994078783134788E-2</v>
      </c>
      <c r="R14" s="31">
        <v>7.8994078783134788E-2</v>
      </c>
      <c r="S14" s="12">
        <v>0.08</v>
      </c>
      <c r="T14" s="12">
        <v>0.08</v>
      </c>
      <c r="U14" s="12">
        <v>0.1</v>
      </c>
      <c r="V14" s="12">
        <v>0.1</v>
      </c>
      <c r="W14" s="12">
        <v>0.1</v>
      </c>
      <c r="X14" s="12">
        <v>0.1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9.1694151099762963E-2</v>
      </c>
      <c r="AP14" s="12">
        <f t="shared" si="1"/>
        <v>9.1694151099762963E-2</v>
      </c>
      <c r="AQ14" s="12">
        <f t="shared" si="3"/>
        <v>3.7688519012431733E-2</v>
      </c>
      <c r="AR14" s="12">
        <f t="shared" si="2"/>
        <v>3.7688519012431733E-2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4.7102773760513248E-16</v>
      </c>
      <c r="AR16" s="12">
        <f t="shared" si="2"/>
        <v>4.7102773760513248E-16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3.57</v>
      </c>
      <c r="F19" s="12">
        <v>-13.98</v>
      </c>
      <c r="G19" s="12">
        <f>G$11-G$13+G$12+198.6-60-SUM(G$14:G$18)</f>
        <v>3.489999999999986</v>
      </c>
      <c r="H19" s="12">
        <f>H$11-H$13+H$12+198.6-10*LOG10(A19)-30-SUM(H$14:H$18)</f>
        <v>-14.124237554869515</v>
      </c>
      <c r="I19" s="12">
        <v>3.5689177507888132</v>
      </c>
      <c r="J19" s="12">
        <v>-14.041339825091114</v>
      </c>
      <c r="K19" s="12"/>
      <c r="L19" s="12"/>
      <c r="M19" s="12">
        <v>4.18</v>
      </c>
      <c r="N19" s="12">
        <v>-13.42</v>
      </c>
      <c r="O19" s="12">
        <v>3.6</v>
      </c>
      <c r="P19" s="12">
        <v>-14</v>
      </c>
      <c r="Q19" s="12">
        <v>3.58992359384388</v>
      </c>
      <c r="R19" s="31">
        <v>-14.02033398203605</v>
      </c>
      <c r="S19" s="12">
        <v>3.58</v>
      </c>
      <c r="T19" s="12">
        <v>-14.03</v>
      </c>
      <c r="U19" s="12">
        <v>3.5637200210104112</v>
      </c>
      <c r="V19" s="12">
        <v>-14.046537554869516</v>
      </c>
      <c r="W19" s="12">
        <v>3.57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3.6528201707053878</v>
      </c>
      <c r="AP19" s="12">
        <f t="shared" si="1"/>
        <v>-13.934030194570955</v>
      </c>
      <c r="AQ19" s="12">
        <f t="shared" si="3"/>
        <v>0.20682991825612554</v>
      </c>
      <c r="AR19" s="12">
        <f t="shared" si="2"/>
        <v>0.22141769651226892</v>
      </c>
    </row>
    <row r="20" spans="1:44" ht="15.75" thickBot="1">
      <c r="A20" s="30"/>
      <c r="D20" s="33" t="s">
        <v>65</v>
      </c>
      <c r="E20" s="15">
        <f>ABS(E19-$AO$19)</f>
        <v>8.2820170705387941E-2</v>
      </c>
      <c r="F20" s="16">
        <f>ABS(F19-$AP$19)</f>
        <v>4.5969805429045607E-2</v>
      </c>
      <c r="G20" s="15">
        <f>ABS(G19-$AO$19)</f>
        <v>0.16282017070540178</v>
      </c>
      <c r="H20" s="16">
        <f>ABS(H19-$AP$19)</f>
        <v>0.19020736029855989</v>
      </c>
      <c r="I20" s="15">
        <f>ABS(I19-$AO$19)</f>
        <v>8.3902419916574544E-2</v>
      </c>
      <c r="J20" s="16">
        <f>ABS(J19-$AP$19)</f>
        <v>0.10730963052015952</v>
      </c>
      <c r="K20" s="15"/>
      <c r="L20" s="16"/>
      <c r="M20" s="15">
        <v>0.51</v>
      </c>
      <c r="N20" s="16">
        <v>0.53</v>
      </c>
      <c r="O20" s="15">
        <f>ABS(O19-$AO$19)</f>
        <v>5.2820170705387692E-2</v>
      </c>
      <c r="P20" s="16">
        <f>ABS(P19-$AP$19)</f>
        <v>6.5969805429045181E-2</v>
      </c>
      <c r="Q20" s="12"/>
      <c r="R20" s="31"/>
      <c r="S20" s="15">
        <f t="shared" ref="S20:T20" si="4">ABS(S19-$AO$19)</f>
        <v>7.282017070538771E-2</v>
      </c>
      <c r="T20" s="16">
        <f t="shared" ref="T20" si="5">ABS(T19-$AP$19)</f>
        <v>9.5969805429044541E-2</v>
      </c>
      <c r="U20" s="15">
        <f>ABS(U19-$AO$19)</f>
        <v>8.9100149694976594E-2</v>
      </c>
      <c r="V20" s="16">
        <f>ABS(V19-$AP$19)</f>
        <v>0.11250736029856157</v>
      </c>
      <c r="W20" s="15"/>
      <c r="X20" s="16"/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3.57</v>
      </c>
      <c r="F21" s="12">
        <v>-9.2100000000000009</v>
      </c>
      <c r="G21" s="12">
        <f>G$11-G$13+G$12+198.6-60-SUM(G$14:G$18)</f>
        <v>3.489999999999986</v>
      </c>
      <c r="H21" s="12">
        <f>H$11-H$13+H$12+198.6-10*LOG10(A21)-30-SUM(H$14:H$18)</f>
        <v>-9.3530250076728922</v>
      </c>
      <c r="I21" s="12">
        <v>3.5689177507888132</v>
      </c>
      <c r="J21" s="12">
        <v>-9.2701272778944883</v>
      </c>
      <c r="K21" s="12"/>
      <c r="L21" s="12"/>
      <c r="M21" s="12">
        <v>4.18</v>
      </c>
      <c r="N21" s="12">
        <v>-8.65</v>
      </c>
      <c r="O21" s="12">
        <v>3.6</v>
      </c>
      <c r="P21" s="12">
        <v>-9.1999999999999993</v>
      </c>
      <c r="Q21" s="12">
        <v>3.5899235938438778</v>
      </c>
      <c r="R21" s="31">
        <v>-9.2491214348394237</v>
      </c>
      <c r="S21" s="12">
        <v>3.58</v>
      </c>
      <c r="T21" s="12">
        <v>-9.25</v>
      </c>
      <c r="U21" s="12">
        <v>3.5637200210104112</v>
      </c>
      <c r="V21" s="12">
        <v>-9.2753250076728904</v>
      </c>
      <c r="W21" s="12"/>
      <c r="X21" s="12">
        <v>-9.26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3.6646516236633002</v>
      </c>
      <c r="AP21" s="12">
        <f>AVERAGE(F21,J21,N21,P21,R21,T21,V21,X21,Z21,AB21,AD21,AF21,AH21,AJ21,AL21,AN21)</f>
        <v>-9.1705717150508512</v>
      </c>
      <c r="AQ21" s="12">
        <f t="shared" si="3"/>
        <v>0.21958250675140961</v>
      </c>
      <c r="AR21" s="12">
        <f t="shared" si="2"/>
        <v>0.20747494401479916</v>
      </c>
    </row>
    <row r="22" spans="1:44" ht="15.75" thickBot="1">
      <c r="A22" s="30"/>
      <c r="D22" s="33" t="s">
        <v>65</v>
      </c>
      <c r="E22" s="15">
        <f>ABS(E21-$AO$21)</f>
        <v>9.4651623663300377E-2</v>
      </c>
      <c r="F22" s="16">
        <f>ABS(F21-$AP$21)</f>
        <v>3.9428284949149628E-2</v>
      </c>
      <c r="G22" s="15">
        <f>ABS(G21-$AO$19)</f>
        <v>0.16282017070540178</v>
      </c>
      <c r="H22" s="16">
        <f>ABS(H21-$AP$21)</f>
        <v>0.18245329262204102</v>
      </c>
      <c r="I22" s="15">
        <f>ABS(I21-$AO$19)</f>
        <v>8.3902419916574544E-2</v>
      </c>
      <c r="J22" s="16">
        <f>ABS(J21-$AP$21)</f>
        <v>9.9555562843637091E-2</v>
      </c>
      <c r="K22" s="15"/>
      <c r="L22" s="16"/>
      <c r="M22" s="15">
        <v>0.51</v>
      </c>
      <c r="N22" s="16">
        <v>0.53</v>
      </c>
      <c r="O22" s="15">
        <f>ABS(O21-$AO$21)</f>
        <v>6.4651623663300128E-2</v>
      </c>
      <c r="P22" s="16">
        <f>ABS(P21-$AP$21)</f>
        <v>2.9428284949148065E-2</v>
      </c>
      <c r="Q22" s="12"/>
      <c r="R22" s="31"/>
      <c r="S22" s="15">
        <f t="shared" ref="S22:T22" si="6">ABS(S21-$AO$19)</f>
        <v>7.282017070538771E-2</v>
      </c>
      <c r="T22" s="16">
        <f t="shared" ref="T22" si="7">ABS(T21-$AP$21)</f>
        <v>7.9428284949148775E-2</v>
      </c>
      <c r="U22" s="15">
        <f>ABS(U21-$AO$21)</f>
        <v>0.10093160265288903</v>
      </c>
      <c r="V22" s="16">
        <f>ABS(V21-$AP$21)</f>
        <v>0.10475329262203914</v>
      </c>
      <c r="W22" s="16"/>
      <c r="X22" s="16"/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3.57</v>
      </c>
      <c r="F23" s="12">
        <v>-6.21</v>
      </c>
      <c r="G23" s="12">
        <f>G$11-G$13+G$12+198.6-60-SUM(G$14:G$18)</f>
        <v>3.489999999999986</v>
      </c>
      <c r="H23" s="12">
        <f>H$11-H$13+H$12+198.6-10*LOG10(A23)-30-SUM(H$14:H$18)</f>
        <v>-6.3427250510330797</v>
      </c>
      <c r="I23" s="12">
        <v>3.5689177507888132</v>
      </c>
      <c r="J23" s="12">
        <v>-6.2598273212546758</v>
      </c>
      <c r="K23" s="12">
        <v>3.5689177507887999</v>
      </c>
      <c r="L23" s="12">
        <v>-6.2598273212546998</v>
      </c>
      <c r="M23" s="12">
        <v>4.18</v>
      </c>
      <c r="N23" s="12">
        <v>-5.64</v>
      </c>
      <c r="O23" s="12">
        <v>3.6</v>
      </c>
      <c r="P23" s="12">
        <v>-6.23</v>
      </c>
      <c r="Q23" s="12">
        <v>3.5899235938438778</v>
      </c>
      <c r="R23" s="31">
        <v>-6.2388214781996112</v>
      </c>
      <c r="S23" s="12">
        <v>3.58</v>
      </c>
      <c r="T23" s="12">
        <v>-6.24</v>
      </c>
      <c r="U23" s="12">
        <v>3.5637200210104112</v>
      </c>
      <c r="V23" s="12">
        <v>-6.2650250510330849</v>
      </c>
      <c r="W23" s="12"/>
      <c r="X23" s="12">
        <v>-6.25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3.6646516236633002</v>
      </c>
      <c r="AP23" s="12">
        <f>AVERAGE(F23,J23,N23,P23,R23,T23,V23,X23,Z23,AB23,AD23,AF23,AH23,AJ23,AL23,AN23)</f>
        <v>-6.1667092313109215</v>
      </c>
      <c r="AQ23" s="12">
        <f t="shared" si="3"/>
        <v>0.21958250675140961</v>
      </c>
      <c r="AR23" s="12">
        <f t="shared" si="2"/>
        <v>0.20817289773787148</v>
      </c>
    </row>
    <row r="24" spans="1:44" ht="15.75" thickBot="1">
      <c r="A24" s="30"/>
      <c r="D24" s="33" t="s">
        <v>65</v>
      </c>
      <c r="E24" s="15">
        <f>ABS(E23-$AO$23)</f>
        <v>9.4651623663300377E-2</v>
      </c>
      <c r="F24" s="16">
        <f>ABS(F23-$AP$23)</f>
        <v>4.329076868907844E-2</v>
      </c>
      <c r="G24" s="15">
        <f>ABS(G23-$AO$19)</f>
        <v>0.16282017070540178</v>
      </c>
      <c r="H24" s="16">
        <f>ABS(H23-$AP$23)</f>
        <v>0.17601581972215818</v>
      </c>
      <c r="I24" s="15">
        <f>ABS(I23-$AO$19)</f>
        <v>8.3902419916574544E-2</v>
      </c>
      <c r="J24" s="16">
        <f>ABS(J23-$AP$23)</f>
        <v>9.3118089943754256E-2</v>
      </c>
      <c r="K24" s="15">
        <f>ABS(K23-$AO$19)</f>
        <v>8.3902419916587867E-2</v>
      </c>
      <c r="L24" s="16">
        <f>ABS(L23-$AP$23)</f>
        <v>9.3118089943778237E-2</v>
      </c>
      <c r="M24" s="15">
        <v>0.51</v>
      </c>
      <c r="N24" s="16">
        <v>0.53</v>
      </c>
      <c r="O24" s="15">
        <f>ABS(O23-$AO$23)</f>
        <v>6.4651623663300128E-2</v>
      </c>
      <c r="P24" s="16">
        <f>ABS(P23-$AP$23)</f>
        <v>6.3290768689078902E-2</v>
      </c>
      <c r="Q24" s="12"/>
      <c r="R24" s="31"/>
      <c r="S24" s="15">
        <f t="shared" ref="S24:T24" si="8">ABS(S23-$AO$19)</f>
        <v>7.282017070538771E-2</v>
      </c>
      <c r="T24" s="16">
        <f t="shared" ref="T24" si="9">ABS(T23-$AP$23)</f>
        <v>7.3290768689078689E-2</v>
      </c>
      <c r="U24" s="15">
        <f>ABS(U23-$AO$23)</f>
        <v>0.10093160265288903</v>
      </c>
      <c r="V24" s="16">
        <f>ABS(V23-$AP$23)</f>
        <v>9.8315819722163411E-2</v>
      </c>
      <c r="W24" s="15"/>
      <c r="X24" s="46"/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3.57</v>
      </c>
      <c r="F25" s="12">
        <v>-3.21</v>
      </c>
      <c r="G25" s="12">
        <f>G$11-G$13+G$12+198.6-60-SUM(G$14:G$18)</f>
        <v>3.489999999999986</v>
      </c>
      <c r="H25" s="12">
        <f>H$11-H$13+H$12+198.6-10*LOG10(A25)-30-SUM(H$14:H$18)</f>
        <v>-3.3324250943932672</v>
      </c>
      <c r="I25" s="12">
        <v>3.5689177507888132</v>
      </c>
      <c r="J25" s="12">
        <v>-3.2495273646148632</v>
      </c>
      <c r="K25" s="12"/>
      <c r="L25" s="12">
        <v>-3.2495273646148801</v>
      </c>
      <c r="M25" s="12">
        <v>4.18</v>
      </c>
      <c r="N25" s="12">
        <v>-2.63</v>
      </c>
      <c r="O25" s="12">
        <v>3.6</v>
      </c>
      <c r="P25" s="12">
        <v>-3.2</v>
      </c>
      <c r="Q25" s="12">
        <v>3.5899235938438778</v>
      </c>
      <c r="R25" s="31">
        <v>-3.2285215215597987</v>
      </c>
      <c r="S25" s="12">
        <v>3.58</v>
      </c>
      <c r="T25" s="12">
        <v>-3.23</v>
      </c>
      <c r="U25" s="12">
        <v>3.5637200210104112</v>
      </c>
      <c r="V25" s="12">
        <v>-3.2547250943932724</v>
      </c>
      <c r="W25" s="12"/>
      <c r="X25" s="12">
        <v>-3.24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3.6646516236633002</v>
      </c>
      <c r="AP25" s="12">
        <f>AVERAGE(F25,J25,N25,P25,R25,T25,V25,X25,Z25,AB25,AD25,AF25,AH25,AJ25,AL25,AN25)</f>
        <v>-3.1553467475709915</v>
      </c>
      <c r="AQ25" s="12">
        <f t="shared" si="3"/>
        <v>0.21958250675140961</v>
      </c>
      <c r="AR25" s="12">
        <f t="shared" si="2"/>
        <v>0.20787094192185432</v>
      </c>
    </row>
    <row r="26" spans="1:44" ht="15.75" thickBot="1">
      <c r="A26" s="30"/>
      <c r="D26" s="33" t="s">
        <v>65</v>
      </c>
      <c r="E26" s="15">
        <f>ABS(E25-$AO$25)</f>
        <v>9.4651623663300377E-2</v>
      </c>
      <c r="F26" s="16">
        <f>ABS(F25-$AP$25)</f>
        <v>5.4653252429008425E-2</v>
      </c>
      <c r="G26" s="15">
        <f>ABS(G25-$AO$19)</f>
        <v>0.16282017070540178</v>
      </c>
      <c r="H26" s="16">
        <f>ABS(H25-$AP$25)</f>
        <v>0.17707834682227563</v>
      </c>
      <c r="I26" s="15">
        <f>ABS(I25-$AO$19)</f>
        <v>8.3902419916574544E-2</v>
      </c>
      <c r="J26" s="16">
        <f>ABS(J25-$AP$25)</f>
        <v>9.4180617043871706E-2</v>
      </c>
      <c r="K26" s="15"/>
      <c r="L26" s="16">
        <f>ABS(L25-$AP$25)</f>
        <v>9.4180617043888581E-2</v>
      </c>
      <c r="M26" s="15">
        <v>0.51</v>
      </c>
      <c r="N26" s="16">
        <v>0.56000000000000005</v>
      </c>
      <c r="O26" s="15">
        <f>ABS(O25-$AO$25)</f>
        <v>6.4651623663300128E-2</v>
      </c>
      <c r="P26" s="16">
        <f>ABS(P25-$AP$25)</f>
        <v>4.4653252429008639E-2</v>
      </c>
      <c r="Q26" s="12"/>
      <c r="R26" s="31"/>
      <c r="S26" s="15">
        <f t="shared" ref="S26:T26" si="10">ABS(S25-$AO$19)</f>
        <v>7.282017070538771E-2</v>
      </c>
      <c r="T26" s="16">
        <f t="shared" ref="T26" si="11">ABS(T25-$AP$25)</f>
        <v>7.4653252429008443E-2</v>
      </c>
      <c r="U26" s="15">
        <f>ABS(U25-$AO$25)</f>
        <v>0.10093160265288903</v>
      </c>
      <c r="V26" s="16">
        <f>ABS(V25-$AP$25)</f>
        <v>9.9378346822280861E-2</v>
      </c>
      <c r="W26" s="15"/>
      <c r="X26" s="16"/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3.57</v>
      </c>
      <c r="F27" s="12">
        <v>-0.21</v>
      </c>
      <c r="G27" s="12">
        <f>G$11-G$13+G$12+198.6-60-SUM(G$14:G$18)</f>
        <v>3.489999999999986</v>
      </c>
      <c r="H27" s="12">
        <f>H$11-H$13+H$12+198.6-10*LOG10(A27)-30-SUM(H$14:H$18)</f>
        <v>-0.32212513775345464</v>
      </c>
      <c r="I27" s="12">
        <v>3.5689177507888132</v>
      </c>
      <c r="J27" s="12">
        <v>-0.23922740797505071</v>
      </c>
      <c r="K27" s="12"/>
      <c r="L27" s="12">
        <v>-0.239227407975072</v>
      </c>
      <c r="M27" s="12">
        <v>4.18</v>
      </c>
      <c r="N27" s="12">
        <v>0.38</v>
      </c>
      <c r="O27" s="12">
        <v>3.6</v>
      </c>
      <c r="P27" s="12">
        <v>-0.2</v>
      </c>
      <c r="Q27" s="12">
        <v>3.5899235938438778</v>
      </c>
      <c r="R27" s="31">
        <v>-0.21822156491998612</v>
      </c>
      <c r="S27" s="12">
        <v>3.58</v>
      </c>
      <c r="T27" s="12">
        <v>-0.22</v>
      </c>
      <c r="U27" s="12">
        <v>3.5637200210104112</v>
      </c>
      <c r="V27" s="12">
        <v>-0.24442513775345986</v>
      </c>
      <c r="W27" s="12"/>
      <c r="X27" s="12">
        <v>-0.23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3.6646516236633002</v>
      </c>
      <c r="AP27" s="12">
        <f>AVERAGE(F27,J27,N27,P27,R27,T27,V27,X27,Z27,AB27,AD27,AF27,AH27,AJ27,AL27,AN27)</f>
        <v>-0.14773426383106208</v>
      </c>
      <c r="AQ27" s="12">
        <f t="shared" si="3"/>
        <v>0.21958250675140961</v>
      </c>
      <c r="AR27" s="12">
        <f t="shared" si="2"/>
        <v>0.20821377132368826</v>
      </c>
    </row>
    <row r="28" spans="1:44" ht="15.75" thickBot="1">
      <c r="A28" s="30"/>
      <c r="D28" s="33" t="s">
        <v>65</v>
      </c>
      <c r="E28" s="15">
        <f>ABS(E27-$AO$27)</f>
        <v>9.4651623663300377E-2</v>
      </c>
      <c r="F28" s="16">
        <f>ABS(F27-$AP$27)</f>
        <v>6.2265736168937907E-2</v>
      </c>
      <c r="G28" s="15">
        <f>ABS(G27-$AO$19)</f>
        <v>0.16282017070540178</v>
      </c>
      <c r="H28" s="16">
        <f>ABS(H27-$AP$27)</f>
        <v>0.17439087392239255</v>
      </c>
      <c r="I28" s="15">
        <f>ABS(I27-$AO$19)</f>
        <v>8.3902419916574544E-2</v>
      </c>
      <c r="J28" s="16">
        <f>ABS(J27-$AP$27)</f>
        <v>9.1493144143988625E-2</v>
      </c>
      <c r="K28" s="15"/>
      <c r="L28" s="16">
        <f>ABS(L27-$AP$27)</f>
        <v>9.1493144144009914E-2</v>
      </c>
      <c r="M28" s="15">
        <v>0.51</v>
      </c>
      <c r="N28" s="16">
        <v>0.57999999999999996</v>
      </c>
      <c r="O28" s="15">
        <f>ABS(O27-$AO$27)</f>
        <v>6.4651623663300128E-2</v>
      </c>
      <c r="P28" s="16">
        <f>ABS(P27-$AP$27)</f>
        <v>5.2265736168937926E-2</v>
      </c>
      <c r="Q28" s="12"/>
      <c r="R28" s="31"/>
      <c r="S28" s="15">
        <f t="shared" ref="S28:T28" si="12">ABS(S27-$AO$19)</f>
        <v>7.282017070538771E-2</v>
      </c>
      <c r="T28" s="16">
        <f t="shared" ref="T28" si="13">ABS(T27-$AP$27)</f>
        <v>7.2265736168937916E-2</v>
      </c>
      <c r="U28" s="15">
        <f>ABS(U27-$AO$27)</f>
        <v>0.10093160265288903</v>
      </c>
      <c r="V28" s="16">
        <f>ABS(V27-$AP$27)</f>
        <v>9.669087392239778E-2</v>
      </c>
      <c r="W28" s="15"/>
      <c r="X28" s="16"/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3.57</v>
      </c>
      <c r="F29" s="12">
        <v>1.55</v>
      </c>
      <c r="G29" s="12">
        <f>G$11-G$13+G$12+198.6-60-SUM(G$14:G$18)</f>
        <v>3.489999999999986</v>
      </c>
      <c r="H29" s="12">
        <f>H$11-H$13+H$12+198.6-10*LOG10(A29)-30-SUM(H$14:H$18)</f>
        <v>1.4387874528033588</v>
      </c>
      <c r="I29" s="12">
        <v>3.5689177507888132</v>
      </c>
      <c r="J29" s="12">
        <v>1.5216851825817628</v>
      </c>
      <c r="K29" s="12"/>
      <c r="L29" s="12"/>
      <c r="M29" s="12">
        <v>4.18</v>
      </c>
      <c r="N29" s="12">
        <v>2.14</v>
      </c>
      <c r="O29" s="12">
        <v>3.6</v>
      </c>
      <c r="P29" s="12">
        <v>1.6</v>
      </c>
      <c r="Q29" s="12">
        <v>3.5899235938438778</v>
      </c>
      <c r="R29" s="31">
        <v>1.5426910256368274</v>
      </c>
      <c r="S29" s="12">
        <v>3.58</v>
      </c>
      <c r="T29" s="12">
        <v>1.54</v>
      </c>
      <c r="U29" s="12">
        <v>3.5637200210104112</v>
      </c>
      <c r="V29" s="12">
        <v>1.5164874528033536</v>
      </c>
      <c r="W29" s="12"/>
      <c r="X29" s="12">
        <v>1.53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3.6646516236633002</v>
      </c>
      <c r="AP29" s="12">
        <f>AVERAGE(F29,J29,N29,P29,R29,T29,V29,X29,Z29,AB29,AD29,AF29,AH29,AJ29,AL29,AN29)</f>
        <v>1.6176079576277427</v>
      </c>
      <c r="AQ29" s="12">
        <f t="shared" si="3"/>
        <v>0.21958250675140961</v>
      </c>
      <c r="AR29" s="12">
        <f t="shared" si="2"/>
        <v>0.20764613875185475</v>
      </c>
    </row>
    <row r="30" spans="1:44" ht="15.75" thickBot="1">
      <c r="A30" s="30"/>
      <c r="D30" s="33" t="s">
        <v>65</v>
      </c>
      <c r="E30" s="15">
        <f>ABS(E29-$AO$29)</f>
        <v>9.4651623663300377E-2</v>
      </c>
      <c r="F30" s="16">
        <f>ABS(F29-$AP$29)</f>
        <v>6.7607957627742632E-2</v>
      </c>
      <c r="G30" s="15">
        <f>ABS(G29-$AO$19)</f>
        <v>0.16282017070540178</v>
      </c>
      <c r="H30" s="16">
        <f>ABS(H29-$AP$29)</f>
        <v>0.17882050482438383</v>
      </c>
      <c r="I30" s="15">
        <f>ABS(I29-$AO$19)</f>
        <v>8.3902419916574544E-2</v>
      </c>
      <c r="J30" s="16">
        <f>ABS(J29-$AP$29)</f>
        <v>9.5922775045979902E-2</v>
      </c>
      <c r="K30" s="15"/>
      <c r="L30" s="16"/>
      <c r="M30" s="15">
        <v>0.51</v>
      </c>
      <c r="N30" s="16">
        <v>0.57999999999999996</v>
      </c>
      <c r="O30" s="15">
        <f>ABS(O29-$AO$29)</f>
        <v>6.4651623663300128E-2</v>
      </c>
      <c r="P30" s="16">
        <f>ABS(P29-$AP$29)</f>
        <v>1.7607957627742588E-2</v>
      </c>
      <c r="Q30" s="12"/>
      <c r="R30" s="31"/>
      <c r="S30" s="15">
        <f t="shared" ref="S30:T30" si="14">ABS(S29-$AO$19)</f>
        <v>7.282017070538771E-2</v>
      </c>
      <c r="T30" s="16">
        <f t="shared" ref="T30" si="15">ABS(T29-$AP$29)</f>
        <v>7.7607957627742641E-2</v>
      </c>
      <c r="U30" s="15">
        <f>ABS(U29-$AO$29)</f>
        <v>0.10093160265288903</v>
      </c>
      <c r="V30" s="16">
        <f>ABS(V29-$AP$29)</f>
        <v>0.10112050482438906</v>
      </c>
      <c r="W30" s="15"/>
      <c r="X30" s="16"/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3.57</v>
      </c>
      <c r="F31" s="12">
        <v>4.55</v>
      </c>
      <c r="G31" s="12">
        <f>G$11-G$13+G$12+198.6-60-SUM(G$14:G$18)</f>
        <v>3.489999999999986</v>
      </c>
      <c r="H31" s="12">
        <f>H$11-H$13+H$12+198.6-10*LOG10(A31)-30-SUM(H$14:H$18)</f>
        <v>4.4490874094431714</v>
      </c>
      <c r="I31" s="12">
        <v>3.5689177507888132</v>
      </c>
      <c r="J31" s="12">
        <v>4.5319851392215753</v>
      </c>
      <c r="K31" s="12"/>
      <c r="L31" s="12">
        <v>4.5319851392215504</v>
      </c>
      <c r="M31" s="12">
        <v>4.18</v>
      </c>
      <c r="N31" s="12">
        <v>5.15</v>
      </c>
      <c r="O31" s="12">
        <v>3.6</v>
      </c>
      <c r="P31" s="12">
        <v>4.5999999999999996</v>
      </c>
      <c r="Q31" s="12">
        <v>3.5899235938438778</v>
      </c>
      <c r="R31" s="31">
        <v>4.5529909822766399</v>
      </c>
      <c r="S31" s="12">
        <v>3.58</v>
      </c>
      <c r="T31" s="12">
        <v>4.55</v>
      </c>
      <c r="U31" s="12">
        <v>3.5637200210104112</v>
      </c>
      <c r="V31" s="12">
        <v>4.5267874094431662</v>
      </c>
      <c r="W31" s="12"/>
      <c r="X31" s="12">
        <v>4.54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3.6646516236633002</v>
      </c>
      <c r="AP31" s="12">
        <f>AVERAGE(F31,J31,N31,P31,R31,T31,V31,X31,Z31,AB31,AD31,AF31,AH31,AJ31,AL31,AN31)</f>
        <v>4.6252204413676727</v>
      </c>
      <c r="AQ31" s="12">
        <f t="shared" si="3"/>
        <v>0.21958250675140961</v>
      </c>
      <c r="AR31" s="12">
        <f t="shared" si="2"/>
        <v>0.20790119327224771</v>
      </c>
    </row>
    <row r="32" spans="1:44" ht="15.75" thickBot="1">
      <c r="A32" s="30"/>
      <c r="D32" s="33" t="s">
        <v>65</v>
      </c>
      <c r="E32" s="15">
        <f>ABS(E31-$AO$31)</f>
        <v>9.4651623663300377E-2</v>
      </c>
      <c r="F32" s="16">
        <f>ABS(F31-$AP$31)</f>
        <v>7.5220441367672919E-2</v>
      </c>
      <c r="G32" s="15">
        <f>ABS(G31-$AO$19)</f>
        <v>0.16282017070540178</v>
      </c>
      <c r="H32" s="16">
        <f>ABS(H31-$AP$31)</f>
        <v>0.17613303192450136</v>
      </c>
      <c r="I32" s="15">
        <f>ABS(I31-$AO$19)</f>
        <v>8.3902419916574544E-2</v>
      </c>
      <c r="J32" s="16">
        <f>ABS(J31-$AP$31)</f>
        <v>9.3235302146097432E-2</v>
      </c>
      <c r="K32" s="15"/>
      <c r="L32" s="16">
        <f>ABS(L31-$AP$31)</f>
        <v>9.3235302146122301E-2</v>
      </c>
      <c r="M32" s="15">
        <v>0.51</v>
      </c>
      <c r="N32" s="16">
        <v>0.59</v>
      </c>
      <c r="O32" s="15">
        <f>ABS(O31-$AO$31)</f>
        <v>6.4651623663300128E-2</v>
      </c>
      <c r="P32" s="16">
        <f>ABS(P31-$AP$31)</f>
        <v>2.5220441367673097E-2</v>
      </c>
      <c r="Q32" s="12"/>
      <c r="R32" s="31"/>
      <c r="S32" s="15">
        <f t="shared" ref="S32:T32" si="16">ABS(S31-$AO$19)</f>
        <v>7.282017070538771E-2</v>
      </c>
      <c r="T32" s="16">
        <f t="shared" ref="T32" si="17">ABS(T31-$AP$31)</f>
        <v>7.5220441367672919E-2</v>
      </c>
      <c r="U32" s="15">
        <f>ABS(U31-$AO$31)</f>
        <v>0.10093160265288903</v>
      </c>
      <c r="V32" s="16">
        <f>ABS(V31-$AP$31)</f>
        <v>9.8433031924506587E-2</v>
      </c>
      <c r="W32" s="15"/>
      <c r="X32" s="16"/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3.57</v>
      </c>
      <c r="F33" s="12">
        <v>10.55</v>
      </c>
      <c r="G33" s="12">
        <f>G$11-G$13+G$12+198.6-60-SUM(G$14:G$18)</f>
        <v>3.489999999999986</v>
      </c>
      <c r="H33" s="12">
        <f>H$11-H$13+H$12+198.6-10*LOG10(A33)-30-SUM(H$14:H$18)</f>
        <v>10.469687322722796</v>
      </c>
      <c r="I33" s="12">
        <v>3.5689177507888132</v>
      </c>
      <c r="J33" s="12">
        <v>10.5525850525012</v>
      </c>
      <c r="K33" s="12"/>
      <c r="L33" s="12">
        <v>10.5525850525012</v>
      </c>
      <c r="M33" s="12">
        <v>4.18</v>
      </c>
      <c r="N33" s="12">
        <v>11.17</v>
      </c>
      <c r="O33" s="12">
        <v>3.6</v>
      </c>
      <c r="P33" s="12">
        <v>10.6</v>
      </c>
      <c r="Q33" s="12">
        <v>3.5899235938438778</v>
      </c>
      <c r="R33" s="31">
        <v>10.573590895556265</v>
      </c>
      <c r="S33" s="12">
        <v>3.58</v>
      </c>
      <c r="T33" s="12">
        <v>10.57</v>
      </c>
      <c r="U33" s="12">
        <v>3.5637200210104112</v>
      </c>
      <c r="V33" s="12">
        <v>10.547387322722791</v>
      </c>
      <c r="W33" s="12"/>
      <c r="X33" s="12">
        <v>10.56</v>
      </c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3.6646516236633002</v>
      </c>
      <c r="AP33" s="12">
        <f>AVERAGE(F33,J33,N33,P33,R33,T33,V33,X33,Z33,AB33,AD33,AF33,AH33,AJ33,AL33,AN33)</f>
        <v>10.640445408847533</v>
      </c>
      <c r="AQ33" s="12">
        <f t="shared" si="3"/>
        <v>0.21958250675140961</v>
      </c>
      <c r="AR33" s="12">
        <f t="shared" si="2"/>
        <v>0.20870001595625226</v>
      </c>
    </row>
    <row r="34" spans="1:44" ht="15.75" thickBot="1">
      <c r="D34" s="33" t="s">
        <v>65</v>
      </c>
      <c r="E34" s="15">
        <f>ABS(E33-$AO$33)</f>
        <v>9.4651623663300377E-2</v>
      </c>
      <c r="F34" s="16">
        <f>ABS(F33-$AP$33)</f>
        <v>9.0445408847532605E-2</v>
      </c>
      <c r="G34" s="15">
        <f>ABS(G33-$AO$19)</f>
        <v>0.16282017070540178</v>
      </c>
      <c r="H34" s="16">
        <f>ABS(H33-$AP$33)</f>
        <v>0.17075808612473686</v>
      </c>
      <c r="I34" s="15">
        <f>ABS(I33-$AO$19)</f>
        <v>8.3902419916574544E-2</v>
      </c>
      <c r="J34" s="16">
        <f>ABS(J33-$AP$33)</f>
        <v>8.7860356346332935E-2</v>
      </c>
      <c r="K34" s="15"/>
      <c r="L34" s="16">
        <f>ABS(L33-$AP$33)</f>
        <v>8.7860356346332935E-2</v>
      </c>
      <c r="M34" s="15">
        <v>0.51</v>
      </c>
      <c r="N34" s="16">
        <v>0.62</v>
      </c>
      <c r="O34" s="15">
        <f>ABS(O33-$AO$33)</f>
        <v>6.4651623663300128E-2</v>
      </c>
      <c r="P34" s="16">
        <f>ABS(P33-$AP$33)</f>
        <v>4.044540884753367E-2</v>
      </c>
      <c r="Q34" s="15"/>
      <c r="R34" s="16"/>
      <c r="S34" s="15">
        <f t="shared" ref="S34:T34" si="18">ABS(S33-$AO$19)</f>
        <v>7.282017070538771E-2</v>
      </c>
      <c r="T34" s="16">
        <f t="shared" ref="T34" si="19">ABS(T33-$AP$33)</f>
        <v>7.0445408847533031E-2</v>
      </c>
      <c r="U34" s="15">
        <f>ABS(U33-$AO$33)</f>
        <v>0.10093160265288903</v>
      </c>
      <c r="V34" s="16">
        <f>ABS(V33-$AP$33)</f>
        <v>9.305808612474209E-2</v>
      </c>
      <c r="W34" s="15"/>
      <c r="X34" s="16"/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W8" sqref="W8:X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57</v>
      </c>
    </row>
    <row r="7" spans="1:44" ht="13.5" customHeight="1" thickBot="1"/>
    <row r="8" spans="1:44" ht="15.75" customHeight="1" thickBot="1">
      <c r="D8" s="33" t="s">
        <v>18</v>
      </c>
      <c r="E8" s="41" t="s">
        <v>32</v>
      </c>
      <c r="F8" s="42"/>
      <c r="G8" s="41" t="s">
        <v>73</v>
      </c>
      <c r="H8" s="42"/>
      <c r="I8" s="41" t="s">
        <v>77</v>
      </c>
      <c r="J8" s="42"/>
      <c r="K8" s="41" t="s">
        <v>78</v>
      </c>
      <c r="L8" s="42"/>
      <c r="M8" s="41" t="s">
        <v>79</v>
      </c>
      <c r="N8" s="43"/>
      <c r="O8" s="41" t="s">
        <v>80</v>
      </c>
      <c r="P8" s="42"/>
      <c r="Q8" s="41" t="s">
        <v>81</v>
      </c>
      <c r="R8" s="42"/>
      <c r="S8" s="41" t="s">
        <v>82</v>
      </c>
      <c r="T8" s="42"/>
      <c r="U8" s="41" t="s">
        <v>83</v>
      </c>
      <c r="V8" s="42"/>
      <c r="W8" s="41" t="s">
        <v>84</v>
      </c>
      <c r="X8" s="42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70</v>
      </c>
      <c r="E11" s="12">
        <v>64</v>
      </c>
      <c r="F11" s="12">
        <v>23</v>
      </c>
      <c r="G11" s="12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>
        <v>64</v>
      </c>
      <c r="N11" s="12">
        <v>23</v>
      </c>
      <c r="O11" s="12">
        <v>64</v>
      </c>
      <c r="P11" s="12">
        <v>23</v>
      </c>
      <c r="Q11" s="31">
        <v>64</v>
      </c>
      <c r="R11" s="31">
        <v>23</v>
      </c>
      <c r="S11" s="12">
        <v>64</v>
      </c>
      <c r="T11" s="12">
        <v>23</v>
      </c>
      <c r="U11" s="12">
        <v>64</v>
      </c>
      <c r="V11" s="12">
        <v>23</v>
      </c>
      <c r="W11" s="12">
        <v>64</v>
      </c>
      <c r="X11" s="12">
        <v>23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>
        <v>-31.62</v>
      </c>
      <c r="N12" s="12">
        <v>1.1000000000000001</v>
      </c>
      <c r="O12" s="12">
        <v>-31.6</v>
      </c>
      <c r="P12" s="12">
        <v>1.1000000000000001</v>
      </c>
      <c r="Q12" s="31">
        <v>-31.62397997898956</v>
      </c>
      <c r="R12" s="31">
        <v>1.1000000000000001</v>
      </c>
      <c r="S12" s="12">
        <v>-31.623979978989599</v>
      </c>
      <c r="T12" s="12">
        <v>1.1000000000000001</v>
      </c>
      <c r="U12" s="45">
        <v>-31.62397997898956</v>
      </c>
      <c r="V12" s="12">
        <v>1.1000000000000001</v>
      </c>
      <c r="W12" s="12">
        <v>-31.623979978989599</v>
      </c>
      <c r="X12" s="12">
        <v>1.1000000000000001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-31.619987486868485</v>
      </c>
      <c r="AP12" s="12">
        <f t="shared" si="1"/>
        <v>1.0999999999999999</v>
      </c>
      <c r="AQ12" s="12">
        <f>_xlfn.STDEV.S(E12,G12,I12,M12,O12,Q12,S12,U12,W12,Y12,AA12,AC12,AE12,AG12,AI12,AK12,AM12)</f>
        <v>7.7395094348772248E-3</v>
      </c>
      <c r="AR12" s="12">
        <f t="shared" ref="AR12:AR33" si="2">_xlfn.STDEV.S(F12,H12,J12,N12,P12,R12,T12,V12,X12,Z12,AB12,AD12,AF12,AH12,AJ12,AL12,AN12)</f>
        <v>2.3551386880256624E-16</v>
      </c>
    </row>
    <row r="13" spans="1:44" ht="15.75" customHeight="1" thickBot="1">
      <c r="A13" s="18" t="s">
        <v>33</v>
      </c>
      <c r="D13" s="34" t="s">
        <v>26</v>
      </c>
      <c r="E13" s="12">
        <v>159.71</v>
      </c>
      <c r="F13" s="12">
        <v>159.71</v>
      </c>
      <c r="G13" s="31">
        <v>159.69</v>
      </c>
      <c r="H13" s="12">
        <v>159.69</v>
      </c>
      <c r="I13" s="12">
        <v>159.71274967049158</v>
      </c>
      <c r="J13" s="12">
        <v>159.71274967049158</v>
      </c>
      <c r="K13" s="12">
        <v>159.712749670492</v>
      </c>
      <c r="L13" s="12">
        <v>159.712749670492</v>
      </c>
      <c r="M13" s="12">
        <v>159.1</v>
      </c>
      <c r="N13" s="12">
        <v>159.1</v>
      </c>
      <c r="O13" s="12">
        <v>159.70877673219752</v>
      </c>
      <c r="P13" s="12">
        <v>159.70877673219752</v>
      </c>
      <c r="Q13" s="31">
        <v>159.71274976844919</v>
      </c>
      <c r="R13" s="31">
        <v>159.71274976844919</v>
      </c>
      <c r="S13" s="12">
        <v>159.72</v>
      </c>
      <c r="T13" s="12">
        <v>159.72</v>
      </c>
      <c r="U13" s="12">
        <v>159.71700000000001</v>
      </c>
      <c r="V13" s="12">
        <v>159.71700000000001</v>
      </c>
      <c r="W13" s="12">
        <v>159.712749670492</v>
      </c>
      <c r="X13" s="12">
        <v>159.712749670492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159.63675323020379</v>
      </c>
      <c r="AP13" s="12">
        <f t="shared" si="1"/>
        <v>159.63675323020379</v>
      </c>
      <c r="AQ13" s="12">
        <f t="shared" ref="AQ13:AQ33" si="3">_xlfn.STDEV.S(E13,G13,I13,M13,O13,Q13,S13,U13,W13,Y13,AA13,AC13,AE13,AG13,AI13,AK13,AM13)</f>
        <v>0.20367641582860332</v>
      </c>
      <c r="AR13" s="12">
        <f t="shared" si="2"/>
        <v>0.20367641582860332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7.2738581931692345E-2</v>
      </c>
      <c r="P14" s="12">
        <v>7.2738581931692345E-2</v>
      </c>
      <c r="Q14" s="31">
        <v>7.7094125476750847E-2</v>
      </c>
      <c r="R14" s="31">
        <v>7.7094125476750847E-2</v>
      </c>
      <c r="S14" s="12">
        <v>0.08</v>
      </c>
      <c r="T14" s="12">
        <v>0.08</v>
      </c>
      <c r="U14" s="12">
        <v>0.1</v>
      </c>
      <c r="V14" s="12">
        <v>0.1</v>
      </c>
      <c r="W14" s="12">
        <v>0.1</v>
      </c>
      <c r="X14" s="12">
        <v>0.1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9.1229088426055399E-2</v>
      </c>
      <c r="AP14" s="12">
        <f t="shared" si="1"/>
        <v>9.1229088426055399E-2</v>
      </c>
      <c r="AQ14" s="12">
        <f t="shared" si="3"/>
        <v>3.8027911093478334E-2</v>
      </c>
      <c r="AR14" s="12">
        <f t="shared" si="2"/>
        <v>3.8027911093478334E-2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4.7102773760513248E-16</v>
      </c>
      <c r="AR16" s="12">
        <f t="shared" si="2"/>
        <v>4.7102773760513248E-16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2.96</v>
      </c>
      <c r="F19" s="12">
        <v>-8.59</v>
      </c>
      <c r="G19" s="12">
        <f>G$11-G$13+G$12+198.6-60-SUM(G$14:G$18)</f>
        <v>2.8899999999999917</v>
      </c>
      <c r="H19" s="12">
        <f>H$11-H$13+H$12+198.6-10*LOG10(A19)-30-SUM(H$14:H$18)</f>
        <v>-8.7242375548695126</v>
      </c>
      <c r="I19" s="12">
        <v>2.9632703505188545</v>
      </c>
      <c r="J19" s="12">
        <v>-8.6469872253610696</v>
      </c>
      <c r="K19" s="12"/>
      <c r="L19" s="12"/>
      <c r="M19" s="12">
        <v>3.57</v>
      </c>
      <c r="N19" s="12">
        <v>-8.0299999999999994</v>
      </c>
      <c r="O19" s="12">
        <v>3.01</v>
      </c>
      <c r="P19" s="12">
        <v>-8.6</v>
      </c>
      <c r="Q19" s="12">
        <v>2.9861761270844802</v>
      </c>
      <c r="R19" s="31">
        <v>-8.6240814487954509</v>
      </c>
      <c r="S19" s="12">
        <v>2.98</v>
      </c>
      <c r="T19" s="12">
        <v>-8.6300000000000008</v>
      </c>
      <c r="U19" s="12">
        <v>2.9590200210104385</v>
      </c>
      <c r="V19" s="12">
        <v>-8.6512375548695246</v>
      </c>
      <c r="W19" s="12">
        <v>2.96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3.0485583123267217</v>
      </c>
      <c r="AP19" s="12">
        <f t="shared" si="1"/>
        <v>-8.538900889860864</v>
      </c>
      <c r="AQ19" s="12">
        <f t="shared" si="3"/>
        <v>0.20472651597694505</v>
      </c>
      <c r="AR19" s="12">
        <f t="shared" si="2"/>
        <v>0.21884021020096903</v>
      </c>
    </row>
    <row r="20" spans="1:44" ht="15.75" thickBot="1">
      <c r="A20" s="30"/>
      <c r="D20" s="33" t="s">
        <v>65</v>
      </c>
      <c r="E20" s="15">
        <f>ABS(E19-$AO$19)</f>
        <v>8.8558312326721733E-2</v>
      </c>
      <c r="F20" s="16">
        <f>ABS(F19-$AP$19)</f>
        <v>5.1099110139135817E-2</v>
      </c>
      <c r="G20" s="15">
        <f>ABS(G19-$AO$19)</f>
        <v>0.15855831232673001</v>
      </c>
      <c r="H20" s="16">
        <f>ABS(H19-$AP$19)</f>
        <v>0.18533666500864854</v>
      </c>
      <c r="I20" s="15">
        <f>ABS(I19-$AO$19)</f>
        <v>8.5287961807867241E-2</v>
      </c>
      <c r="J20" s="16">
        <f>ABS(J19-$AP$19)</f>
        <v>0.10808633550020552</v>
      </c>
      <c r="K20" s="15"/>
      <c r="L20" s="16"/>
      <c r="M20" s="15">
        <v>0.61</v>
      </c>
      <c r="N20" s="16">
        <v>0.53</v>
      </c>
      <c r="O20" s="15">
        <f>ABS(O19-$AO$19)</f>
        <v>3.8558312326721911E-2</v>
      </c>
      <c r="P20" s="16">
        <f>ABS(P19-$AP$19)</f>
        <v>6.1099110139135604E-2</v>
      </c>
      <c r="Q20" s="12"/>
      <c r="R20" s="31"/>
      <c r="S20" s="15">
        <f t="shared" ref="S20:T20" si="4">ABS(S19-$AO$19)</f>
        <v>6.8558312326721715E-2</v>
      </c>
      <c r="T20" s="16">
        <f t="shared" ref="T20" si="5">ABS(T19-$AP$19)</f>
        <v>9.1099110139136741E-2</v>
      </c>
      <c r="U20" s="15">
        <f>ABS(U19-$AO$19)</f>
        <v>8.9538291316283214E-2</v>
      </c>
      <c r="V20" s="16">
        <f>ABS(V19-$AP$19)</f>
        <v>0.11233666500866057</v>
      </c>
      <c r="W20" s="15"/>
      <c r="X20" s="16"/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2.96</v>
      </c>
      <c r="F21" s="12">
        <v>-3.82</v>
      </c>
      <c r="G21" s="12">
        <f>G$11-G$13+G$12+198.6-60-SUM(G$14:G$18)</f>
        <v>2.8899999999999917</v>
      </c>
      <c r="H21" s="12">
        <f>H$11-H$13+H$12+198.6-10*LOG10(A21)-30-SUM(H$14:H$18)</f>
        <v>-3.9530250076728866</v>
      </c>
      <c r="I21" s="12">
        <v>2.9632703505188545</v>
      </c>
      <c r="J21" s="12">
        <v>-3.8757746781644471</v>
      </c>
      <c r="K21" s="12"/>
      <c r="L21" s="12"/>
      <c r="M21" s="12">
        <v>3.57</v>
      </c>
      <c r="N21" s="12">
        <v>-3.62</v>
      </c>
      <c r="O21" s="12">
        <v>3.01</v>
      </c>
      <c r="P21" s="12">
        <v>-3.8</v>
      </c>
      <c r="Q21" s="12">
        <v>2.9861761270844767</v>
      </c>
      <c r="R21" s="31">
        <v>-3.8528689015988249</v>
      </c>
      <c r="S21" s="12">
        <v>2.98</v>
      </c>
      <c r="T21" s="12">
        <v>-3.86</v>
      </c>
      <c r="U21" s="12">
        <v>2.9590200210104385</v>
      </c>
      <c r="V21" s="12">
        <v>-3.8800250076728986</v>
      </c>
      <c r="W21" s="12"/>
      <c r="X21" s="12">
        <v>-3.87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3.0612094998019672</v>
      </c>
      <c r="AP21" s="12">
        <f>AVERAGE(F21,J21,N21,P21,R21,T21,V21,X21,Z21,AB21,AD21,AF21,AH21,AJ21,AL21,AN21)</f>
        <v>-3.8223335734295216</v>
      </c>
      <c r="AQ21" s="12">
        <f t="shared" si="3"/>
        <v>0.21700622487745938</v>
      </c>
      <c r="AR21" s="12">
        <f t="shared" si="2"/>
        <v>9.1810308355610534E-2</v>
      </c>
    </row>
    <row r="22" spans="1:44" ht="15.75" thickBot="1">
      <c r="A22" s="30"/>
      <c r="D22" s="33" t="s">
        <v>65</v>
      </c>
      <c r="E22" s="15">
        <f>ABS(E21-$AO$21)</f>
        <v>0.10120949980196725</v>
      </c>
      <c r="F22" s="16">
        <f>ABS(F21-$AP$21)</f>
        <v>2.3335734295217847E-3</v>
      </c>
      <c r="G22" s="15">
        <f>ABS(G21-$AO$19)</f>
        <v>0.15855831232673001</v>
      </c>
      <c r="H22" s="16">
        <f>ABS(H21-$AP$21)</f>
        <v>0.13069143424336493</v>
      </c>
      <c r="I22" s="15">
        <f>ABS(I21-$AO$19)</f>
        <v>8.5287961807867241E-2</v>
      </c>
      <c r="J22" s="16">
        <f>ABS(J21-$AP$21)</f>
        <v>5.3441104734925471E-2</v>
      </c>
      <c r="K22" s="15"/>
      <c r="L22" s="16"/>
      <c r="M22" s="15">
        <v>0.61</v>
      </c>
      <c r="N22" s="16">
        <v>0.17</v>
      </c>
      <c r="O22" s="15">
        <f>ABS(O21-$AO$21)</f>
        <v>5.1209499801967429E-2</v>
      </c>
      <c r="P22" s="16">
        <f>ABS(P21-$AP$21)</f>
        <v>2.2333573429521802E-2</v>
      </c>
      <c r="Q22" s="12"/>
      <c r="R22" s="31"/>
      <c r="S22" s="15">
        <f t="shared" ref="S22:T22" si="6">ABS(S21-$AO$19)</f>
        <v>6.8558312326721715E-2</v>
      </c>
      <c r="T22" s="16">
        <f t="shared" ref="T22" si="7">ABS(T21-$AP$21)</f>
        <v>3.7666426570478251E-2</v>
      </c>
      <c r="U22" s="15">
        <f>ABS(U21-$AO$21)</f>
        <v>0.10218947879152873</v>
      </c>
      <c r="V22" s="16">
        <f>ABS(V21-$AP$21)</f>
        <v>5.7691434243376971E-2</v>
      </c>
      <c r="W22" s="16"/>
      <c r="X22" s="16"/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2.96</v>
      </c>
      <c r="F23" s="12">
        <v>-0.82</v>
      </c>
      <c r="G23" s="12">
        <f>G$11-G$13+G$12+198.6-60-SUM(G$14:G$18)</f>
        <v>2.8899999999999917</v>
      </c>
      <c r="H23" s="12">
        <f>H$11-H$13+H$12+198.6-10*LOG10(A23)-30-SUM(H$14:H$18)</f>
        <v>-0.94272505103307402</v>
      </c>
      <c r="I23" s="12">
        <v>2.9632703505188545</v>
      </c>
      <c r="J23" s="12">
        <v>-0.86547472152463456</v>
      </c>
      <c r="K23" s="12">
        <v>2.9632703505188598</v>
      </c>
      <c r="L23" s="12">
        <v>-0.86547472152465599</v>
      </c>
      <c r="M23" s="12">
        <v>3.57</v>
      </c>
      <c r="N23" s="12">
        <v>-0.25</v>
      </c>
      <c r="O23" s="12">
        <v>3.01</v>
      </c>
      <c r="P23" s="12">
        <v>-0.83</v>
      </c>
      <c r="Q23" s="12">
        <v>2.9861761270844767</v>
      </c>
      <c r="R23" s="31">
        <v>-0.84256894495901236</v>
      </c>
      <c r="S23" s="12">
        <v>2.98</v>
      </c>
      <c r="T23" s="12">
        <v>-0.85</v>
      </c>
      <c r="U23" s="12">
        <v>2.9590200210104385</v>
      </c>
      <c r="V23" s="12">
        <v>-0.86972505103309317</v>
      </c>
      <c r="W23" s="12"/>
      <c r="X23" s="12">
        <v>-0.86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3.0612094998019672</v>
      </c>
      <c r="AP23" s="12">
        <f>AVERAGE(F23,J23,N23,P23,R23,T23,V23,X23,Z23,AB23,AD23,AF23,AH23,AJ23,AL23,AN23)</f>
        <v>-0.77347108968959255</v>
      </c>
      <c r="AQ23" s="12">
        <f t="shared" si="3"/>
        <v>0.21700622487745938</v>
      </c>
      <c r="AR23" s="12">
        <f t="shared" si="2"/>
        <v>0.20636566044208032</v>
      </c>
    </row>
    <row r="24" spans="1:44" ht="15.75" thickBot="1">
      <c r="A24" s="30"/>
      <c r="D24" s="33" t="s">
        <v>65</v>
      </c>
      <c r="E24" s="15">
        <f>ABS(E23-$AO$23)</f>
        <v>0.10120949980196725</v>
      </c>
      <c r="F24" s="16">
        <f>ABS(F23-$AP$23)</f>
        <v>4.6528910310407401E-2</v>
      </c>
      <c r="G24" s="15">
        <f>ABS(G23-$AO$19)</f>
        <v>0.15855831232673001</v>
      </c>
      <c r="H24" s="16">
        <f>ABS(H23-$AP$23)</f>
        <v>0.16925396134348147</v>
      </c>
      <c r="I24" s="15">
        <f>ABS(I23-$AO$19)</f>
        <v>8.5287961807867241E-2</v>
      </c>
      <c r="J24" s="16">
        <f>ABS(J23-$AP$23)</f>
        <v>9.200363183504201E-2</v>
      </c>
      <c r="K24" s="15">
        <f>ABS(K23-$AO$19)</f>
        <v>8.5287961807861912E-2</v>
      </c>
      <c r="L24" s="16">
        <f>ABS(L23-$AP$23)</f>
        <v>9.2003631835063437E-2</v>
      </c>
      <c r="M24" s="15">
        <v>0.61</v>
      </c>
      <c r="N24" s="16">
        <v>0.55000000000000004</v>
      </c>
      <c r="O24" s="15">
        <f>ABS(O23-$AO$23)</f>
        <v>5.1209499801967429E-2</v>
      </c>
      <c r="P24" s="16">
        <f>ABS(P23-$AP$23)</f>
        <v>5.652891031040741E-2</v>
      </c>
      <c r="Q24" s="12"/>
      <c r="R24" s="31"/>
      <c r="S24" s="15">
        <f t="shared" ref="S24:T24" si="8">ABS(S23-$AO$19)</f>
        <v>6.8558312326721715E-2</v>
      </c>
      <c r="T24" s="16">
        <f t="shared" ref="T24" si="9">ABS(T23-$AP$23)</f>
        <v>7.6528910310407428E-2</v>
      </c>
      <c r="U24" s="15">
        <f>ABS(U23-$AO$23)</f>
        <v>0.10218947879152873</v>
      </c>
      <c r="V24" s="16">
        <f>ABS(V23-$AP$23)</f>
        <v>9.6253961343500616E-2</v>
      </c>
      <c r="W24" s="15"/>
      <c r="X24" s="46"/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2.96</v>
      </c>
      <c r="F25" s="12">
        <v>2.1800000000000002</v>
      </c>
      <c r="G25" s="12">
        <f>G$11-G$13+G$12+198.6-60-SUM(G$14:G$18)</f>
        <v>2.8899999999999917</v>
      </c>
      <c r="H25" s="12">
        <f>H$11-H$13+H$12+198.6-10*LOG10(A25)-30-SUM(H$14:H$18)</f>
        <v>2.0675749056067385</v>
      </c>
      <c r="I25" s="12">
        <v>2.9632703505188545</v>
      </c>
      <c r="J25" s="12">
        <v>2.144825235115178</v>
      </c>
      <c r="K25" s="12"/>
      <c r="L25" s="12">
        <v>2.1448252351151602</v>
      </c>
      <c r="M25" s="12">
        <v>3.57</v>
      </c>
      <c r="N25" s="12">
        <v>2.76</v>
      </c>
      <c r="O25" s="12">
        <v>3.01</v>
      </c>
      <c r="P25" s="12">
        <v>2.2000000000000002</v>
      </c>
      <c r="Q25" s="12">
        <v>2.9861761270844767</v>
      </c>
      <c r="R25" s="31">
        <v>2.1677310116808002</v>
      </c>
      <c r="S25" s="12">
        <v>2.98</v>
      </c>
      <c r="T25" s="12">
        <v>2.16</v>
      </c>
      <c r="U25" s="12">
        <v>2.9590200210104385</v>
      </c>
      <c r="V25" s="12">
        <v>2.1405749056067194</v>
      </c>
      <c r="W25" s="12"/>
      <c r="X25" s="12">
        <v>2.16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3.0612094998019672</v>
      </c>
      <c r="AP25" s="12">
        <f>AVERAGE(F25,J25,N25,P25,R25,T25,V25,X25,Z25,AB25,AD25,AF25,AH25,AJ25,AL25,AN25)</f>
        <v>2.2391413940503373</v>
      </c>
      <c r="AQ25" s="12">
        <f t="shared" si="3"/>
        <v>0.21700622487745938</v>
      </c>
      <c r="AR25" s="12">
        <f t="shared" si="2"/>
        <v>0.20576837464874723</v>
      </c>
    </row>
    <row r="26" spans="1:44" ht="15.75" thickBot="1">
      <c r="A26" s="30"/>
      <c r="D26" s="33" t="s">
        <v>65</v>
      </c>
      <c r="E26" s="15">
        <f>ABS(E25-$AO$25)</f>
        <v>0.10120949980196725</v>
      </c>
      <c r="F26" s="16">
        <f>ABS(F25-$AP$25)</f>
        <v>5.9141394050337137E-2</v>
      </c>
      <c r="G26" s="15">
        <f>ABS(G25-$AO$19)</f>
        <v>0.15855831232673001</v>
      </c>
      <c r="H26" s="16">
        <f>ABS(H25-$AP$25)</f>
        <v>0.17156648844359879</v>
      </c>
      <c r="I26" s="15">
        <f>ABS(I25-$AO$19)</f>
        <v>8.5287961807867241E-2</v>
      </c>
      <c r="J26" s="16">
        <f>ABS(J25-$AP$25)</f>
        <v>9.4316158935159322E-2</v>
      </c>
      <c r="K26" s="15"/>
      <c r="L26" s="16">
        <f>ABS(L25-$AP$25)</f>
        <v>9.4316158935177086E-2</v>
      </c>
      <c r="M26" s="15">
        <v>0.61</v>
      </c>
      <c r="N26" s="16">
        <v>0.56000000000000005</v>
      </c>
      <c r="O26" s="15">
        <f>ABS(O25-$AO$25)</f>
        <v>5.1209499801967429E-2</v>
      </c>
      <c r="P26" s="16">
        <f>ABS(P25-$AP$25)</f>
        <v>3.9141394050337119E-2</v>
      </c>
      <c r="Q26" s="12"/>
      <c r="R26" s="31"/>
      <c r="S26" s="15">
        <f t="shared" ref="S26:T26" si="10">ABS(S25-$AO$19)</f>
        <v>6.8558312326721715E-2</v>
      </c>
      <c r="T26" s="16">
        <f t="shared" ref="T26" si="11">ABS(T25-$AP$25)</f>
        <v>7.9141394050337155E-2</v>
      </c>
      <c r="U26" s="15">
        <f>ABS(U25-$AO$25)</f>
        <v>0.10218947879152873</v>
      </c>
      <c r="V26" s="16">
        <f>ABS(V25-$AP$25)</f>
        <v>9.8566488443617928E-2</v>
      </c>
      <c r="W26" s="15"/>
      <c r="X26" s="16"/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2.96</v>
      </c>
      <c r="F27" s="12">
        <v>5.18</v>
      </c>
      <c r="G27" s="12">
        <f>G$11-G$13+G$12+198.6-60-SUM(G$14:G$18)</f>
        <v>2.8899999999999917</v>
      </c>
      <c r="H27" s="12">
        <f>H$11-H$13+H$12+198.6-10*LOG10(A27)-30-SUM(H$14:H$18)</f>
        <v>5.077874862246551</v>
      </c>
      <c r="I27" s="12">
        <v>2.9632703505188545</v>
      </c>
      <c r="J27" s="12">
        <v>5.1551251917549905</v>
      </c>
      <c r="K27" s="12"/>
      <c r="L27" s="12">
        <v>5.1551251917549701</v>
      </c>
      <c r="M27" s="12">
        <v>3.57</v>
      </c>
      <c r="N27" s="12">
        <v>5.77</v>
      </c>
      <c r="O27" s="12">
        <v>3.01</v>
      </c>
      <c r="P27" s="12">
        <v>5.2</v>
      </c>
      <c r="Q27" s="12">
        <v>2.9861761270844767</v>
      </c>
      <c r="R27" s="31">
        <v>5.1780309683206127</v>
      </c>
      <c r="S27" s="12">
        <v>2.98</v>
      </c>
      <c r="T27" s="12">
        <v>5.18</v>
      </c>
      <c r="U27" s="12">
        <v>2.9590200210104385</v>
      </c>
      <c r="V27" s="12">
        <v>5.1508748622465319</v>
      </c>
      <c r="W27" s="12"/>
      <c r="X27" s="12">
        <v>5.17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3.0612094998019672</v>
      </c>
      <c r="AP27" s="12">
        <f>AVERAGE(F27,J27,N27,P27,R27,T27,V27,X27,Z27,AB27,AD27,AF27,AH27,AJ27,AL27,AN27)</f>
        <v>5.2480038777902669</v>
      </c>
      <c r="AQ27" s="12">
        <f t="shared" si="3"/>
        <v>0.21700622487745938</v>
      </c>
      <c r="AR27" s="12">
        <f t="shared" si="2"/>
        <v>0.20579194065633585</v>
      </c>
    </row>
    <row r="28" spans="1:44" ht="15.75" thickBot="1">
      <c r="A28" s="30"/>
      <c r="D28" s="33" t="s">
        <v>65</v>
      </c>
      <c r="E28" s="15">
        <f>ABS(E27-$AO$27)</f>
        <v>0.10120949980196725</v>
      </c>
      <c r="F28" s="16">
        <f>ABS(F27-$AP$27)</f>
        <v>6.8003877790267175E-2</v>
      </c>
      <c r="G28" s="15">
        <f>ABS(G27-$AO$19)</f>
        <v>0.15855831232673001</v>
      </c>
      <c r="H28" s="16">
        <f>ABS(H27-$AP$27)</f>
        <v>0.17012901554371584</v>
      </c>
      <c r="I28" s="15">
        <f>ABS(I27-$AO$19)</f>
        <v>8.5287961807867241E-2</v>
      </c>
      <c r="J28" s="16">
        <f>ABS(J27-$AP$27)</f>
        <v>9.2878686035276381E-2</v>
      </c>
      <c r="K28" s="15"/>
      <c r="L28" s="16">
        <f>ABS(L27-$AP$27)</f>
        <v>9.2878686035296809E-2</v>
      </c>
      <c r="M28" s="15">
        <v>0.61</v>
      </c>
      <c r="N28" s="16">
        <v>0.57999999999999996</v>
      </c>
      <c r="O28" s="15">
        <f>ABS(O27-$AO$27)</f>
        <v>5.1209499801967429E-2</v>
      </c>
      <c r="P28" s="16">
        <f>ABS(P27-$AP$27)</f>
        <v>4.8003877790266714E-2</v>
      </c>
      <c r="Q28" s="12"/>
      <c r="R28" s="31"/>
      <c r="S28" s="15">
        <f t="shared" ref="S28:T28" si="12">ABS(S27-$AO$19)</f>
        <v>6.8558312326721715E-2</v>
      </c>
      <c r="T28" s="16">
        <f t="shared" ref="T28" si="13">ABS(T27-$AP$27)</f>
        <v>6.8003877790267175E-2</v>
      </c>
      <c r="U28" s="15">
        <f>ABS(U27-$AO$27)</f>
        <v>0.10218947879152873</v>
      </c>
      <c r="V28" s="16">
        <f>ABS(V27-$AP$27)</f>
        <v>9.7129015543734987E-2</v>
      </c>
      <c r="W28" s="15"/>
      <c r="X28" s="16"/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2.96</v>
      </c>
      <c r="F29" s="12">
        <v>6.95</v>
      </c>
      <c r="G29" s="12">
        <f>G$11-G$13+G$12+198.6-60-SUM(G$14:G$18)</f>
        <v>2.8899999999999917</v>
      </c>
      <c r="H29" s="12">
        <f>H$11-H$13+H$12+198.6-10*LOG10(A29)-30-SUM(H$14:H$18)</f>
        <v>6.8387874528033645</v>
      </c>
      <c r="I29" s="12">
        <v>2.9632703505188545</v>
      </c>
      <c r="J29" s="12">
        <v>6.916037782311804</v>
      </c>
      <c r="K29" s="12"/>
      <c r="L29" s="12"/>
      <c r="M29" s="12">
        <v>3.57</v>
      </c>
      <c r="N29" s="12">
        <v>7.53</v>
      </c>
      <c r="O29" s="12">
        <v>3.01</v>
      </c>
      <c r="P29" s="12">
        <v>6.9</v>
      </c>
      <c r="Q29" s="12">
        <v>2.9861761270844767</v>
      </c>
      <c r="R29" s="31">
        <v>6.9389435588774262</v>
      </c>
      <c r="S29" s="12">
        <v>2.98</v>
      </c>
      <c r="T29" s="12">
        <v>6.94</v>
      </c>
      <c r="U29" s="12">
        <v>2.9590200210104385</v>
      </c>
      <c r="V29" s="12">
        <v>6.9117874528033454</v>
      </c>
      <c r="W29" s="12"/>
      <c r="X29" s="12">
        <v>6.93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3.0612094998019672</v>
      </c>
      <c r="AP29" s="12">
        <f>AVERAGE(F29,J29,N29,P29,R29,T29,V29,X29,Z29,AB29,AD29,AF29,AH29,AJ29,AL29,AN29)</f>
        <v>7.0020960992490719</v>
      </c>
      <c r="AQ29" s="12">
        <f t="shared" si="3"/>
        <v>0.21700622487745938</v>
      </c>
      <c r="AR29" s="12">
        <f t="shared" si="2"/>
        <v>0.20740367037375379</v>
      </c>
    </row>
    <row r="30" spans="1:44" ht="15.75" thickBot="1">
      <c r="A30" s="30"/>
      <c r="D30" s="33" t="s">
        <v>65</v>
      </c>
      <c r="E30" s="15">
        <f>ABS(E29-$AO$29)</f>
        <v>0.10120949980196725</v>
      </c>
      <c r="F30" s="16">
        <f>ABS(F29-$AP$29)</f>
        <v>5.209609924907177E-2</v>
      </c>
      <c r="G30" s="15">
        <f>ABS(G29-$AO$19)</f>
        <v>0.15855831232673001</v>
      </c>
      <c r="H30" s="16">
        <f>ABS(H29-$AP$29)</f>
        <v>0.16330864644570742</v>
      </c>
      <c r="I30" s="15">
        <f>ABS(I29-$AO$19)</f>
        <v>8.5287961807867241E-2</v>
      </c>
      <c r="J30" s="16">
        <f>ABS(J29-$AP$29)</f>
        <v>8.6058316937267954E-2</v>
      </c>
      <c r="K30" s="15"/>
      <c r="L30" s="16"/>
      <c r="M30" s="15">
        <v>0.61</v>
      </c>
      <c r="N30" s="16">
        <v>0.56000000000000005</v>
      </c>
      <c r="O30" s="15">
        <f>ABS(O29-$AO$29)</f>
        <v>5.1209499801967429E-2</v>
      </c>
      <c r="P30" s="16">
        <f>ABS(P29-$AP$29)</f>
        <v>0.10209609924907159</v>
      </c>
      <c r="Q30" s="12"/>
      <c r="R30" s="31"/>
      <c r="S30" s="15">
        <f t="shared" ref="S30:T30" si="14">ABS(S29-$AO$19)</f>
        <v>6.8558312326721715E-2</v>
      </c>
      <c r="T30" s="16">
        <f t="shared" ref="T30" si="15">ABS(T29-$AP$29)</f>
        <v>6.2096099249071557E-2</v>
      </c>
      <c r="U30" s="15">
        <f>ABS(U29-$AO$29)</f>
        <v>0.10218947879152873</v>
      </c>
      <c r="V30" s="16">
        <f>ABS(V29-$AP$29)</f>
        <v>9.0308646445726559E-2</v>
      </c>
      <c r="W30" s="15"/>
      <c r="X30" s="16"/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2.96</v>
      </c>
      <c r="F31" s="12">
        <v>9.9499999999999993</v>
      </c>
      <c r="G31" s="12">
        <f>G$11-G$13+G$12+198.6-60-SUM(G$14:G$18)</f>
        <v>2.8899999999999917</v>
      </c>
      <c r="H31" s="12">
        <f>H$11-H$13+H$12+198.6-10*LOG10(A31)-30-SUM(H$14:H$18)</f>
        <v>9.8490874094431771</v>
      </c>
      <c r="I31" s="12">
        <v>2.9632703505188545</v>
      </c>
      <c r="J31" s="12">
        <v>9.9263377389516165</v>
      </c>
      <c r="K31" s="12"/>
      <c r="L31" s="12">
        <v>9.9263377389516005</v>
      </c>
      <c r="M31" s="12">
        <v>3.57</v>
      </c>
      <c r="N31" s="12">
        <v>10.54</v>
      </c>
      <c r="O31" s="12">
        <v>3.01</v>
      </c>
      <c r="P31" s="12">
        <v>10</v>
      </c>
      <c r="Q31" s="12">
        <v>2.9861761270844767</v>
      </c>
      <c r="R31" s="31">
        <v>9.9492435155172387</v>
      </c>
      <c r="S31" s="12">
        <v>2.98</v>
      </c>
      <c r="T31" s="12">
        <v>9.9499999999999993</v>
      </c>
      <c r="U31" s="12">
        <v>2.9590200210104385</v>
      </c>
      <c r="V31" s="12">
        <v>9.9220874094431579</v>
      </c>
      <c r="W31" s="12"/>
      <c r="X31" s="12">
        <v>9.94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3.0612094998019672</v>
      </c>
      <c r="AP31" s="12">
        <f>AVERAGE(F31,J31,N31,P31,R31,T31,V31,X31,Z31,AB31,AD31,AF31,AH31,AJ31,AL31,AN31)</f>
        <v>10.022208582989002</v>
      </c>
      <c r="AQ31" s="12">
        <f t="shared" si="3"/>
        <v>0.21700622487745938</v>
      </c>
      <c r="AR31" s="12">
        <f t="shared" si="2"/>
        <v>0.20523394825308272</v>
      </c>
    </row>
    <row r="32" spans="1:44" ht="15.75" thickBot="1">
      <c r="A32" s="30"/>
      <c r="D32" s="33" t="s">
        <v>65</v>
      </c>
      <c r="E32" s="15">
        <f>ABS(E31-$AO$31)</f>
        <v>0.10120949980196725</v>
      </c>
      <c r="F32" s="16">
        <f>ABS(F31-$AP$31)</f>
        <v>7.2208582989002679E-2</v>
      </c>
      <c r="G32" s="15">
        <f>ABS(G31-$AO$19)</f>
        <v>0.15855831232673001</v>
      </c>
      <c r="H32" s="16">
        <f>ABS(H31-$AP$31)</f>
        <v>0.1731211735458249</v>
      </c>
      <c r="I32" s="15">
        <f>ABS(I31-$AO$19)</f>
        <v>8.5287961807867241E-2</v>
      </c>
      <c r="J32" s="16">
        <f>ABS(J31-$AP$31)</f>
        <v>9.5870844037385439E-2</v>
      </c>
      <c r="K32" s="15"/>
      <c r="L32" s="16">
        <f>ABS(L31-$AP$31)</f>
        <v>9.5870844037401426E-2</v>
      </c>
      <c r="M32" s="15">
        <v>0.61</v>
      </c>
      <c r="N32" s="16">
        <v>0.57999999999999996</v>
      </c>
      <c r="O32" s="15">
        <f>ABS(O31-$AO$31)</f>
        <v>5.1209499801967429E-2</v>
      </c>
      <c r="P32" s="16">
        <f>ABS(P31-$AP$31)</f>
        <v>2.2208582989001968E-2</v>
      </c>
      <c r="Q32" s="12"/>
      <c r="R32" s="31"/>
      <c r="S32" s="15">
        <f t="shared" ref="S32:T32" si="16">ABS(S31-$AO$19)</f>
        <v>6.8558312326721715E-2</v>
      </c>
      <c r="T32" s="16">
        <f t="shared" ref="T32" si="17">ABS(T31-$AP$31)</f>
        <v>7.2208582989002679E-2</v>
      </c>
      <c r="U32" s="15">
        <f>ABS(U31-$AO$31)</f>
        <v>0.10218947879152873</v>
      </c>
      <c r="V32" s="16">
        <f>ABS(V31-$AP$31)</f>
        <v>0.10012117354584404</v>
      </c>
      <c r="W32" s="15"/>
      <c r="X32" s="16"/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2.96</v>
      </c>
      <c r="F33" s="12">
        <v>15.95</v>
      </c>
      <c r="G33" s="12">
        <f>G$11-G$13+G$12+198.6-60-SUM(G$14:G$18)</f>
        <v>2.8899999999999917</v>
      </c>
      <c r="H33" s="12">
        <f>H$11-H$13+H$12+198.6-10*LOG10(A33)-30-SUM(H$14:H$18)</f>
        <v>15.869687322722802</v>
      </c>
      <c r="I33" s="12">
        <v>2.9632703505188545</v>
      </c>
      <c r="J33" s="12">
        <v>15.946937652231242</v>
      </c>
      <c r="K33" s="12"/>
      <c r="L33" s="12">
        <v>15.946937652231201</v>
      </c>
      <c r="M33" s="12">
        <v>3.57</v>
      </c>
      <c r="N33" s="12">
        <v>16.559999999999999</v>
      </c>
      <c r="O33" s="12">
        <v>3.01</v>
      </c>
      <c r="P33" s="12">
        <v>16</v>
      </c>
      <c r="Q33" s="12">
        <v>2.9861761270844767</v>
      </c>
      <c r="R33" s="31">
        <v>15.969843428796864</v>
      </c>
      <c r="S33" s="12">
        <v>2.98</v>
      </c>
      <c r="T33" s="12">
        <v>15.97</v>
      </c>
      <c r="U33" s="12">
        <v>2.9590200210104385</v>
      </c>
      <c r="V33" s="12">
        <v>15.942687322722783</v>
      </c>
      <c r="W33" s="12"/>
      <c r="X33" s="12">
        <v>15.96</v>
      </c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3.0612094998019672</v>
      </c>
      <c r="AP33" s="12">
        <f>AVERAGE(F33,J33,N33,P33,R33,T33,V33,X33,Z33,AB33,AD33,AF33,AH33,AJ33,AL33,AN33)</f>
        <v>16.037433550468862</v>
      </c>
      <c r="AQ33" s="12">
        <f t="shared" si="3"/>
        <v>0.21700622487745938</v>
      </c>
      <c r="AR33" s="12">
        <f t="shared" si="2"/>
        <v>0.20597690187254308</v>
      </c>
    </row>
    <row r="34" spans="1:44" ht="15.75" thickBot="1">
      <c r="D34" s="33" t="s">
        <v>65</v>
      </c>
      <c r="E34" s="15">
        <f>ABS(E33-$AO$33)</f>
        <v>0.10120949980196725</v>
      </c>
      <c r="F34" s="16">
        <f>ABS(F33-$AP$33)</f>
        <v>8.7433550468862364E-2</v>
      </c>
      <c r="G34" s="15">
        <f>ABS(G33-$AO$19)</f>
        <v>0.15855831232673001</v>
      </c>
      <c r="H34" s="16">
        <f>ABS(H33-$AP$33)</f>
        <v>0.16774622774605952</v>
      </c>
      <c r="I34" s="15">
        <f>ABS(I33-$AO$19)</f>
        <v>8.5287961807867241E-2</v>
      </c>
      <c r="J34" s="16">
        <f>ABS(J33-$AP$33)</f>
        <v>9.0495898237620054E-2</v>
      </c>
      <c r="K34" s="15"/>
      <c r="L34" s="16">
        <f>ABS(L33-$AP$33)</f>
        <v>9.049589823766091E-2</v>
      </c>
      <c r="M34" s="15">
        <v>0.61</v>
      </c>
      <c r="N34" s="16">
        <v>0.49</v>
      </c>
      <c r="O34" s="15">
        <f>ABS(O33-$AO$33)</f>
        <v>5.1209499801967429E-2</v>
      </c>
      <c r="P34" s="16">
        <f>ABS(P33-$AP$33)</f>
        <v>3.7433550468861654E-2</v>
      </c>
      <c r="Q34" s="15"/>
      <c r="R34" s="16"/>
      <c r="S34" s="15">
        <f t="shared" ref="S34:T34" si="18">ABS(S33-$AO$19)</f>
        <v>6.8558312326721715E-2</v>
      </c>
      <c r="T34" s="16">
        <f t="shared" ref="T34" si="19">ABS(T33-$AP$33)</f>
        <v>6.7433550468861014E-2</v>
      </c>
      <c r="U34" s="15">
        <f>ABS(U33-$AO$33)</f>
        <v>0.10218947879152873</v>
      </c>
      <c r="V34" s="16">
        <f>ABS(V33-$AP$33)</f>
        <v>9.4746227746078659E-2</v>
      </c>
      <c r="W34" s="15"/>
      <c r="X34" s="16"/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W8" sqref="W8:X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58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73</v>
      </c>
      <c r="H8" s="42"/>
      <c r="I8" s="41" t="s">
        <v>77</v>
      </c>
      <c r="J8" s="42"/>
      <c r="K8" s="41" t="s">
        <v>78</v>
      </c>
      <c r="L8" s="42"/>
      <c r="M8" s="41" t="s">
        <v>79</v>
      </c>
      <c r="N8" s="43"/>
      <c r="O8" s="41" t="s">
        <v>80</v>
      </c>
      <c r="P8" s="42"/>
      <c r="Q8" s="41" t="s">
        <v>81</v>
      </c>
      <c r="R8" s="42"/>
      <c r="S8" s="41" t="s">
        <v>82</v>
      </c>
      <c r="T8" s="42"/>
      <c r="U8" s="41" t="s">
        <v>83</v>
      </c>
      <c r="V8" s="42"/>
      <c r="W8" s="41" t="s">
        <v>84</v>
      </c>
      <c r="X8" s="42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70</v>
      </c>
      <c r="E11" s="12">
        <v>83.5</v>
      </c>
      <c r="F11" s="12">
        <v>23</v>
      </c>
      <c r="G11" s="31">
        <v>83.5</v>
      </c>
      <c r="H11" s="12">
        <v>23</v>
      </c>
      <c r="I11" s="12">
        <v>83.5</v>
      </c>
      <c r="J11" s="12">
        <v>23</v>
      </c>
      <c r="K11" s="12">
        <v>83.5</v>
      </c>
      <c r="L11" s="12">
        <v>23</v>
      </c>
      <c r="M11" s="12">
        <v>83</v>
      </c>
      <c r="N11" s="12">
        <v>23</v>
      </c>
      <c r="O11" s="12">
        <v>83.5</v>
      </c>
      <c r="P11" s="12">
        <v>23</v>
      </c>
      <c r="Q11" s="31">
        <v>83.5</v>
      </c>
      <c r="R11" s="31">
        <v>23</v>
      </c>
      <c r="S11" s="12">
        <v>83.5</v>
      </c>
      <c r="T11" s="12">
        <v>23</v>
      </c>
      <c r="U11" s="12">
        <v>83.5</v>
      </c>
      <c r="V11" s="12">
        <v>23</v>
      </c>
      <c r="W11" s="12">
        <v>83.5</v>
      </c>
      <c r="X11" s="12">
        <v>23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83.4375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0.16666666666666669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14</v>
      </c>
      <c r="G12" s="12">
        <v>-31.62</v>
      </c>
      <c r="H12" s="12">
        <v>14</v>
      </c>
      <c r="I12" s="12">
        <v>-31.62397997898956</v>
      </c>
      <c r="J12" s="12">
        <v>14</v>
      </c>
      <c r="K12" s="12">
        <v>-31.623979978989599</v>
      </c>
      <c r="L12" s="12">
        <v>14</v>
      </c>
      <c r="M12" s="12">
        <v>-31.62</v>
      </c>
      <c r="N12" s="12">
        <v>14</v>
      </c>
      <c r="O12" s="12">
        <v>-31.6</v>
      </c>
      <c r="P12" s="12">
        <v>14</v>
      </c>
      <c r="Q12" s="31">
        <v>-31.62397997898956</v>
      </c>
      <c r="R12" s="31">
        <v>14</v>
      </c>
      <c r="S12" s="12">
        <v>-31.623979978989599</v>
      </c>
      <c r="T12" s="12">
        <v>14</v>
      </c>
      <c r="U12" s="45">
        <v>-31.62397997898956</v>
      </c>
      <c r="V12" s="12">
        <v>14</v>
      </c>
      <c r="W12" s="12">
        <v>-31.623979978989599</v>
      </c>
      <c r="X12" s="12">
        <v>14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-31.619987486868485</v>
      </c>
      <c r="AP12" s="12">
        <f t="shared" si="1"/>
        <v>14</v>
      </c>
      <c r="AQ12" s="12">
        <f>_xlfn.STDEV.S(E12,G12,I12,M12,O12,Q12,S12,U12,W12,Y12,AA12,AC12,AE12,AG12,AI12,AK12,AM12)</f>
        <v>7.7395094348772248E-3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190.61</v>
      </c>
      <c r="F13" s="12">
        <v>190.61</v>
      </c>
      <c r="G13" s="12">
        <v>190.59</v>
      </c>
      <c r="H13" s="12">
        <v>190.59</v>
      </c>
      <c r="I13" s="12">
        <v>190.61431387864337</v>
      </c>
      <c r="J13" s="12">
        <v>190.61431387864337</v>
      </c>
      <c r="K13" s="12">
        <v>190.614313878643</v>
      </c>
      <c r="L13" s="12">
        <v>190.614313878643</v>
      </c>
      <c r="M13" s="12">
        <v>189.66</v>
      </c>
      <c r="N13" s="12">
        <v>189.66</v>
      </c>
      <c r="O13" s="12">
        <v>190.6072232100592</v>
      </c>
      <c r="P13" s="12">
        <v>190.6072232100592</v>
      </c>
      <c r="Q13" s="31">
        <v>190.61431388291049</v>
      </c>
      <c r="R13" s="31">
        <v>190.61431388291049</v>
      </c>
      <c r="S13" s="12">
        <v>190.62</v>
      </c>
      <c r="T13" s="12">
        <v>190.62</v>
      </c>
      <c r="U13" s="12">
        <v>190.6155</v>
      </c>
      <c r="V13" s="12">
        <v>190.6155</v>
      </c>
      <c r="W13" s="12">
        <v>190.614313878643</v>
      </c>
      <c r="X13" s="12">
        <v>190.614313878643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190.494458106282</v>
      </c>
      <c r="AP13" s="12">
        <f t="shared" si="1"/>
        <v>190.494458106282</v>
      </c>
      <c r="AQ13" s="12">
        <f t="shared" ref="AQ13:AQ33" si="3">_xlfn.STDEV.S(E13,G13,I13,M13,O13,Q13,S13,U13,W13,Y13,AA13,AC13,AE13,AG13,AI13,AK13,AM13)</f>
        <v>0.31701899759435498</v>
      </c>
      <c r="AR13" s="12">
        <f t="shared" si="2"/>
        <v>0.31701899759435498</v>
      </c>
    </row>
    <row r="14" spans="4:44" ht="15.75" customHeight="1" thickBot="1">
      <c r="D14" s="34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0.18342951033630681</v>
      </c>
      <c r="R14" s="31">
        <v>0.18342951033630681</v>
      </c>
      <c r="S14" s="12">
        <v>0.19</v>
      </c>
      <c r="T14" s="12">
        <v>0.19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0.19687330965579175</v>
      </c>
      <c r="AP14" s="12">
        <f t="shared" si="1"/>
        <v>0.19687330965579175</v>
      </c>
      <c r="AQ14" s="12">
        <f t="shared" si="3"/>
        <v>6.1996540476209712E-3</v>
      </c>
      <c r="AR14" s="12">
        <f t="shared" si="2"/>
        <v>6.1996540476209712E-3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4.7102773760513248E-16</v>
      </c>
      <c r="AR16" s="12">
        <f t="shared" si="2"/>
        <v>4.7102773760513248E-16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-8.5399999999999991</v>
      </c>
      <c r="F19" s="12">
        <v>-26.68</v>
      </c>
      <c r="G19" s="12">
        <f>G$11-G$13+G$12+198.6-60-SUM(G$14:G$18)</f>
        <v>-8.510000000000014</v>
      </c>
      <c r="H19" s="12">
        <f>H$11-H$13+H$12+198.6-10*LOG10(A19)-30-SUM(H$14:H$18)</f>
        <v>-26.724237554869511</v>
      </c>
      <c r="I19" s="12">
        <v>-8.5382938576329366</v>
      </c>
      <c r="J19" s="12">
        <v>-26.748551433512858</v>
      </c>
      <c r="K19" s="12"/>
      <c r="L19" s="12"/>
      <c r="M19" s="12">
        <v>-7.59</v>
      </c>
      <c r="N19" s="12">
        <v>-25.8</v>
      </c>
      <c r="O19" s="12">
        <v>-8.5299999999999994</v>
      </c>
      <c r="P19" s="12">
        <v>-26.74</v>
      </c>
      <c r="Q19" s="31">
        <v>-8.5217233722363943</v>
      </c>
      <c r="R19" s="31">
        <v>-26.731980948116288</v>
      </c>
      <c r="S19" s="12">
        <v>-8.52</v>
      </c>
      <c r="T19" s="12">
        <v>-26.73</v>
      </c>
      <c r="U19" s="12">
        <v>-8.5410369458995774</v>
      </c>
      <c r="V19" s="12">
        <v>-26.751294521779528</v>
      </c>
      <c r="W19" s="12">
        <v>-8.5399999999999991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-8.4151317719711116</v>
      </c>
      <c r="AP19" s="12">
        <f t="shared" si="1"/>
        <v>-26.597403843344097</v>
      </c>
      <c r="AQ19" s="12">
        <f t="shared" si="3"/>
        <v>0.31356845527878052</v>
      </c>
      <c r="AR19" s="12">
        <f t="shared" si="2"/>
        <v>0.32935115709552276</v>
      </c>
    </row>
    <row r="20" spans="1:44" ht="15.75" thickBot="1">
      <c r="A20" s="30"/>
      <c r="D20" s="33" t="s">
        <v>65</v>
      </c>
      <c r="E20" s="15">
        <f>ABS(E19-$AO$19)</f>
        <v>0.12486822802888753</v>
      </c>
      <c r="F20" s="16">
        <f>ABS(F19-$AP$19)</f>
        <v>8.259615665590303E-2</v>
      </c>
      <c r="G20" s="15">
        <f>ABS(G19-$AO$19)</f>
        <v>9.4868228028902379E-2</v>
      </c>
      <c r="H20" s="16">
        <f>ABS(H19-$AP$19)</f>
        <v>0.12683371152541412</v>
      </c>
      <c r="I20" s="15">
        <f>ABS(I19-$AO$19)</f>
        <v>0.12316208566182496</v>
      </c>
      <c r="J20" s="16">
        <f>ABS(J19-$AP$19)</f>
        <v>0.15114759016876178</v>
      </c>
      <c r="K20" s="15"/>
      <c r="L20" s="16"/>
      <c r="M20" s="15">
        <v>0.95</v>
      </c>
      <c r="N20" s="16">
        <v>0.85</v>
      </c>
      <c r="O20" s="15">
        <f>ABS(O19-$AO$19)</f>
        <v>0.11486822802888774</v>
      </c>
      <c r="P20" s="16">
        <f>ABS(P19-$AP$19)</f>
        <v>0.14259615665590175</v>
      </c>
      <c r="Q20" s="31"/>
      <c r="R20" s="31"/>
      <c r="S20" s="15">
        <f>ABS(S19-$AO$19)</f>
        <v>0.10486822802888796</v>
      </c>
      <c r="T20" s="16">
        <f>ABS(T19-$AP$19)</f>
        <v>0.13259615665590374</v>
      </c>
      <c r="U20" s="15">
        <f>ABS(U19-$AO$19)</f>
        <v>0.12590517392846579</v>
      </c>
      <c r="V20" s="16">
        <f>ABS(V19-$AP$19)</f>
        <v>0.15389067843543103</v>
      </c>
      <c r="W20" s="15"/>
      <c r="X20" s="16"/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-8.5399999999999991</v>
      </c>
      <c r="F21" s="12">
        <v>-21.91</v>
      </c>
      <c r="G21" s="12">
        <f>G$11-G$13+G$12+198.6-60-SUM(G$14:G$18)</f>
        <v>-8.510000000000014</v>
      </c>
      <c r="H21" s="12">
        <f>H$11-H$13+H$12+198.6-10*LOG10(A21)-30-SUM(H$14:H$18)</f>
        <v>-21.953025007672885</v>
      </c>
      <c r="I21" s="12">
        <v>-8.5382938576329366</v>
      </c>
      <c r="J21" s="12">
        <v>-21.977338886316232</v>
      </c>
      <c r="K21" s="12"/>
      <c r="L21" s="12"/>
      <c r="M21" s="12">
        <v>-7.59</v>
      </c>
      <c r="N21" s="12">
        <v>-21.02</v>
      </c>
      <c r="O21" s="12">
        <v>-8.5299999999999994</v>
      </c>
      <c r="P21" s="12">
        <v>-21.97</v>
      </c>
      <c r="Q21" s="31">
        <v>-8.5217233722363943</v>
      </c>
      <c r="R21" s="31">
        <v>-21.960768400919662</v>
      </c>
      <c r="S21" s="12">
        <v>-8.52</v>
      </c>
      <c r="T21" s="12">
        <v>-21.96</v>
      </c>
      <c r="U21" s="12">
        <v>-8.5410369458995774</v>
      </c>
      <c r="V21" s="12">
        <v>-21.980081974582902</v>
      </c>
      <c r="W21" s="12"/>
      <c r="X21" s="12">
        <v>-21.97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-8.3972934536812716</v>
      </c>
      <c r="AP21" s="12">
        <f>AVERAGE(F21,J21,N21,P21,R21,T21,V21,X21,Z21,AB21,AD21,AF21,AH21,AJ21,AL21,AN21)</f>
        <v>-21.843523657727349</v>
      </c>
      <c r="AQ21" s="12">
        <f t="shared" si="3"/>
        <v>0.3320707395916595</v>
      </c>
      <c r="AR21" s="12">
        <f t="shared" si="2"/>
        <v>0.31407182089434205</v>
      </c>
    </row>
    <row r="22" spans="1:44" ht="15.75" thickBot="1">
      <c r="A22" s="30"/>
      <c r="D22" s="33" t="s">
        <v>65</v>
      </c>
      <c r="E22" s="15">
        <f>ABS(E21-$AO$21)</f>
        <v>0.14270654631872759</v>
      </c>
      <c r="F22" s="16">
        <f>ABS(F21-$AP$21)</f>
        <v>6.6476342272650868E-2</v>
      </c>
      <c r="G22" s="15">
        <f>ABS(G21-$AO$19)</f>
        <v>9.4868228028902379E-2</v>
      </c>
      <c r="H22" s="16">
        <f>ABS(H21-$AP$21)</f>
        <v>0.10950134994553551</v>
      </c>
      <c r="I22" s="15">
        <f>ABS(I21-$AO$19)</f>
        <v>0.12316208566182496</v>
      </c>
      <c r="J22" s="16">
        <f>ABS(J21-$AP$21)</f>
        <v>0.13381522858888317</v>
      </c>
      <c r="K22" s="15"/>
      <c r="L22" s="16"/>
      <c r="M22" s="15">
        <v>0.95</v>
      </c>
      <c r="N22" s="16">
        <v>0.86</v>
      </c>
      <c r="O22" s="15">
        <f>ABS(O21-$AO$21)</f>
        <v>0.1327065463187278</v>
      </c>
      <c r="P22" s="16">
        <f>ABS(P21-$AP$21)</f>
        <v>0.12647634227264959</v>
      </c>
      <c r="Q22" s="31"/>
      <c r="R22" s="31"/>
      <c r="S22" s="15">
        <f>ABS(S21-$AO$19)</f>
        <v>0.10486822802888796</v>
      </c>
      <c r="T22" s="16">
        <f t="shared" ref="T22" si="4">ABS(T21-$AP$21)</f>
        <v>0.11647634227265158</v>
      </c>
      <c r="U22" s="15">
        <f>ABS(U21-$AO$21)</f>
        <v>0.14374349221830585</v>
      </c>
      <c r="V22" s="16">
        <f>ABS(V21-$AP$21)</f>
        <v>0.13655831685555242</v>
      </c>
      <c r="W22" s="16"/>
      <c r="X22" s="16"/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-8.5399999999999991</v>
      </c>
      <c r="F23" s="12">
        <v>-18.91</v>
      </c>
      <c r="G23" s="12">
        <f>G$11-G$13+G$12+198.6-60-SUM(G$14:G$18)</f>
        <v>-8.510000000000014</v>
      </c>
      <c r="H23" s="12">
        <f>H$11-H$13+H$12+198.6-10*LOG10(A23)-30-SUM(H$14:H$18)</f>
        <v>-18.942725051033072</v>
      </c>
      <c r="I23" s="12">
        <v>-8.5382938576329366</v>
      </c>
      <c r="J23" s="12">
        <v>-18.96703892967642</v>
      </c>
      <c r="K23" s="12">
        <v>-8.5382938576329703</v>
      </c>
      <c r="L23" s="12">
        <v>-18.967038929676502</v>
      </c>
      <c r="M23" s="12">
        <v>-7.59</v>
      </c>
      <c r="N23" s="12">
        <v>-18.010000000000002</v>
      </c>
      <c r="O23" s="12">
        <v>-8.5299999999999994</v>
      </c>
      <c r="P23" s="12">
        <v>-18.96</v>
      </c>
      <c r="Q23" s="31">
        <v>-8.5217233722363943</v>
      </c>
      <c r="R23" s="31">
        <v>-18.950468444279849</v>
      </c>
      <c r="S23" s="12">
        <v>-8.52</v>
      </c>
      <c r="T23" s="12">
        <v>-18.95</v>
      </c>
      <c r="U23" s="12">
        <v>-8.5410369458995774</v>
      </c>
      <c r="V23" s="12">
        <v>-18.969782017943096</v>
      </c>
      <c r="W23" s="12"/>
      <c r="X23" s="12">
        <v>-18.97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-8.3972934536812716</v>
      </c>
      <c r="AP23" s="12">
        <f>AVERAGE(F23,J23,N23,P23,R23,T23,V23,X23,Z23,AB23,AD23,AF23,AH23,AJ23,AL23,AN23)</f>
        <v>-18.835911173987419</v>
      </c>
      <c r="AQ23" s="12">
        <f t="shared" si="3"/>
        <v>0.3320707395916595</v>
      </c>
      <c r="AR23" s="12">
        <f t="shared" si="2"/>
        <v>0.31472077028506701</v>
      </c>
    </row>
    <row r="24" spans="1:44" ht="15.75" thickBot="1">
      <c r="A24" s="30"/>
      <c r="D24" s="33" t="s">
        <v>65</v>
      </c>
      <c r="E24" s="15">
        <f>ABS(E23-$AO$23)</f>
        <v>0.14270654631872759</v>
      </c>
      <c r="F24" s="16">
        <f>ABS(F23-$AP$23)</f>
        <v>7.4088826012580711E-2</v>
      </c>
      <c r="G24" s="15">
        <f>ABS(G23-$AO$19)</f>
        <v>9.4868228028902379E-2</v>
      </c>
      <c r="H24" s="16">
        <f>ABS(H23-$AP$23)</f>
        <v>0.10681387704565282</v>
      </c>
      <c r="I24" s="15">
        <f>ABS(I23-$AO$19)</f>
        <v>0.12316208566182496</v>
      </c>
      <c r="J24" s="16">
        <f>ABS(J23-$AP$23)</f>
        <v>0.13112775568900048</v>
      </c>
      <c r="K24" s="15">
        <f>ABS(K23-$AO$19)</f>
        <v>0.12316208566185871</v>
      </c>
      <c r="L24" s="16">
        <f>ABS(L23-$AP$23)</f>
        <v>0.13112775568908219</v>
      </c>
      <c r="M24" s="15">
        <v>0.95</v>
      </c>
      <c r="N24" s="16">
        <v>0.87</v>
      </c>
      <c r="O24" s="15">
        <f>ABS(O23-$AO$23)</f>
        <v>0.1327065463187278</v>
      </c>
      <c r="P24" s="16">
        <f>ABS(P23-$AP$23)</f>
        <v>0.12408882601258142</v>
      </c>
      <c r="Q24" s="31"/>
      <c r="R24" s="31"/>
      <c r="S24" s="15">
        <f t="shared" ref="S24:S28" si="5">ABS(S23-$AO$19)</f>
        <v>0.10486822802888796</v>
      </c>
      <c r="T24" s="16">
        <f t="shared" ref="T24" si="6">ABS(T23-$AP$23)</f>
        <v>0.11408882601257986</v>
      </c>
      <c r="U24" s="15">
        <f>ABS(U23-$AO$23)</f>
        <v>0.14374349221830585</v>
      </c>
      <c r="V24" s="16">
        <f>ABS(V23-$AP$23)</f>
        <v>0.13387084395567683</v>
      </c>
      <c r="W24" s="15"/>
      <c r="X24" s="46"/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-8.5399999999999991</v>
      </c>
      <c r="F25" s="12">
        <v>-15.91</v>
      </c>
      <c r="G25" s="12">
        <f>G$11-G$13+G$12+198.6-60-SUM(G$14:G$18)</f>
        <v>-8.510000000000014</v>
      </c>
      <c r="H25" s="12">
        <f>H$11-H$13+H$12+198.6-10*LOG10(A25)-30-SUM(H$14:H$18)</f>
        <v>-15.932425094393258</v>
      </c>
      <c r="I25" s="12">
        <v>-8.5382938576329366</v>
      </c>
      <c r="J25" s="12">
        <v>-15.956738973036607</v>
      </c>
      <c r="K25" s="12"/>
      <c r="L25" s="12">
        <v>-15.9567389730366</v>
      </c>
      <c r="M25" s="12">
        <v>-7.59</v>
      </c>
      <c r="N25" s="12">
        <v>-15</v>
      </c>
      <c r="O25" s="12">
        <v>-8.5299999999999994</v>
      </c>
      <c r="P25" s="12">
        <v>-15.96</v>
      </c>
      <c r="Q25" s="31">
        <v>-8.5217233722363943</v>
      </c>
      <c r="R25" s="31">
        <v>-15.940168487640037</v>
      </c>
      <c r="S25" s="12">
        <v>-8.52</v>
      </c>
      <c r="T25" s="12">
        <v>-15.94</v>
      </c>
      <c r="U25" s="12">
        <v>-8.5410369458995774</v>
      </c>
      <c r="V25" s="12">
        <v>-15.959482061303284</v>
      </c>
      <c r="W25" s="12"/>
      <c r="X25" s="12">
        <v>-15.95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-8.3972934536812716</v>
      </c>
      <c r="AP25" s="12">
        <f>AVERAGE(F25,J25,N25,P25,R25,T25,V25,X25,Z25,AB25,AD25,AF25,AH25,AJ25,AL25,AN25)</f>
        <v>-15.827048690247489</v>
      </c>
      <c r="AQ25" s="12">
        <f t="shared" si="3"/>
        <v>0.3320707395916595</v>
      </c>
      <c r="AR25" s="12">
        <f t="shared" si="2"/>
        <v>0.3149337575915036</v>
      </c>
    </row>
    <row r="26" spans="1:44" ht="15.75" thickBot="1">
      <c r="A26" s="30"/>
      <c r="D26" s="33" t="s">
        <v>65</v>
      </c>
      <c r="E26" s="15">
        <f>ABS(E25-$AO$25)</f>
        <v>0.14270654631872759</v>
      </c>
      <c r="F26" s="16">
        <f>ABS(F25-$AP$25)</f>
        <v>8.2951309752511193E-2</v>
      </c>
      <c r="G26" s="15">
        <f>ABS(G25-$AO$19)</f>
        <v>9.4868228028902379E-2</v>
      </c>
      <c r="H26" s="16">
        <f>ABS(H25-$AP$25)</f>
        <v>0.10537640414576899</v>
      </c>
      <c r="I26" s="15">
        <f>ABS(I25-$AO$19)</f>
        <v>0.12316208566182496</v>
      </c>
      <c r="J26" s="16">
        <f>ABS(J25-$AP$25)</f>
        <v>0.12969028278911843</v>
      </c>
      <c r="K26" s="15"/>
      <c r="L26" s="16">
        <f>ABS(L25-$AP$25)</f>
        <v>0.12969028278911132</v>
      </c>
      <c r="M26" s="15">
        <v>0.95</v>
      </c>
      <c r="N26" s="16">
        <v>0.89</v>
      </c>
      <c r="O26" s="15">
        <f>ABS(O25-$AO$25)</f>
        <v>0.1327065463187278</v>
      </c>
      <c r="P26" s="16">
        <f>ABS(P25-$AP$25)</f>
        <v>0.1329513097525119</v>
      </c>
      <c r="Q26" s="31"/>
      <c r="R26" s="31"/>
      <c r="S26" s="15">
        <f t="shared" si="5"/>
        <v>0.10486822802888796</v>
      </c>
      <c r="T26" s="16">
        <f t="shared" ref="T26" si="7">ABS(T25-$AP$25)</f>
        <v>0.11295130975251055</v>
      </c>
      <c r="U26" s="15">
        <f>ABS(U25-$AO$25)</f>
        <v>0.14374349221830585</v>
      </c>
      <c r="V26" s="16">
        <f>ABS(V25-$AP$25)</f>
        <v>0.13243337105579478</v>
      </c>
      <c r="W26" s="15"/>
      <c r="X26" s="16"/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-8.5399999999999991</v>
      </c>
      <c r="F27" s="12">
        <v>-12.91</v>
      </c>
      <c r="G27" s="12">
        <f>G$11-G$13+G$12+198.6-60-SUM(G$14:G$18)</f>
        <v>-8.510000000000014</v>
      </c>
      <c r="H27" s="12">
        <f>H$11-H$13+H$12+198.6-10*LOG10(A27)-30-SUM(H$14:H$18)</f>
        <v>-12.922125137753445</v>
      </c>
      <c r="I27" s="12">
        <v>-8.5382938576329366</v>
      </c>
      <c r="J27" s="12">
        <v>-12.946439016396795</v>
      </c>
      <c r="K27" s="12"/>
      <c r="L27" s="12">
        <v>-12.9464390163968</v>
      </c>
      <c r="M27" s="12">
        <v>-7.59</v>
      </c>
      <c r="N27" s="12">
        <v>-11.99</v>
      </c>
      <c r="O27" s="12">
        <v>-8.5299999999999994</v>
      </c>
      <c r="P27" s="12">
        <v>-12.96</v>
      </c>
      <c r="Q27" s="31">
        <v>-8.5217233722363943</v>
      </c>
      <c r="R27" s="31">
        <v>-12.929868531000224</v>
      </c>
      <c r="S27" s="12">
        <v>-8.52</v>
      </c>
      <c r="T27" s="12">
        <v>-12.93</v>
      </c>
      <c r="U27" s="12">
        <v>-8.5410369458995774</v>
      </c>
      <c r="V27" s="12">
        <v>-12.949182104663471</v>
      </c>
      <c r="W27" s="12"/>
      <c r="X27" s="12">
        <v>-12.94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-8.3972934536812716</v>
      </c>
      <c r="AP27" s="12">
        <f>AVERAGE(F27,J27,N27,P27,R27,T27,V27,X27,Z27,AB27,AD27,AF27,AH27,AJ27,AL27,AN27)</f>
        <v>-12.819436206507561</v>
      </c>
      <c r="AQ27" s="12">
        <f t="shared" si="3"/>
        <v>0.3320707395916595</v>
      </c>
      <c r="AR27" s="12">
        <f t="shared" si="2"/>
        <v>0.31567719673767752</v>
      </c>
    </row>
    <row r="28" spans="1:44" ht="15.75" thickBot="1">
      <c r="A28" s="30"/>
      <c r="D28" s="33" t="s">
        <v>65</v>
      </c>
      <c r="E28" s="15">
        <f>ABS(E27-$AO$27)</f>
        <v>0.14270654631872759</v>
      </c>
      <c r="F28" s="16">
        <f>ABS(F27-$AP$27)</f>
        <v>9.056379349243926E-2</v>
      </c>
      <c r="G28" s="15">
        <f>ABS(G27-$AO$19)</f>
        <v>9.4868228028902379E-2</v>
      </c>
      <c r="H28" s="16">
        <f>ABS(H27-$AP$27)</f>
        <v>0.10268893124588452</v>
      </c>
      <c r="I28" s="15">
        <f>ABS(I27-$AO$19)</f>
        <v>0.12316208566182496</v>
      </c>
      <c r="J28" s="16">
        <f>ABS(J27-$AP$27)</f>
        <v>0.12700280988923396</v>
      </c>
      <c r="K28" s="15"/>
      <c r="L28" s="16">
        <f>ABS(L27-$AP$27)</f>
        <v>0.12700280988923929</v>
      </c>
      <c r="M28" s="15">
        <v>0.95</v>
      </c>
      <c r="N28" s="16">
        <v>0.9</v>
      </c>
      <c r="O28" s="15">
        <f>ABS(O27-$AO$27)</f>
        <v>0.1327065463187278</v>
      </c>
      <c r="P28" s="16">
        <f>ABS(P27-$AP$27)</f>
        <v>0.14056379349243997</v>
      </c>
      <c r="Q28" s="31"/>
      <c r="R28" s="31"/>
      <c r="S28" s="15">
        <f t="shared" si="5"/>
        <v>0.10486822802888796</v>
      </c>
      <c r="T28" s="16">
        <f>ABS(T27-$AP$27)</f>
        <v>0.11056379349243883</v>
      </c>
      <c r="U28" s="15">
        <f>ABS(U27-$AO$27)</f>
        <v>0.14374349221830585</v>
      </c>
      <c r="V28" s="16">
        <f>ABS(V27-$AP$27)</f>
        <v>0.12974589815591031</v>
      </c>
      <c r="W28" s="15"/>
      <c r="X28" s="16"/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-8.5399999999999991</v>
      </c>
      <c r="F29" s="12">
        <v>-11.15</v>
      </c>
      <c r="G29" s="12">
        <f>G$11-G$13+G$12+198.6-60-SUM(G$14:G$18)</f>
        <v>-8.510000000000014</v>
      </c>
      <c r="H29" s="12">
        <f>H$11-H$13+H$12+198.6-10*LOG10(A29)-30-SUM(H$14:H$18)</f>
        <v>-11.161212547196635</v>
      </c>
      <c r="I29" s="12">
        <v>-8.5382938576329366</v>
      </c>
      <c r="J29" s="12">
        <v>-11.185526425839981</v>
      </c>
      <c r="K29" s="12"/>
      <c r="L29" s="12"/>
      <c r="M29" s="12">
        <v>-7.59</v>
      </c>
      <c r="N29" s="12">
        <v>-10.23</v>
      </c>
      <c r="O29" s="12">
        <v>-8.5299999999999994</v>
      </c>
      <c r="P29" s="12">
        <v>-11.18</v>
      </c>
      <c r="Q29" s="31">
        <v>-8.5217233722363943</v>
      </c>
      <c r="R29" s="31">
        <v>-11.168955940443411</v>
      </c>
      <c r="S29" s="12">
        <v>-8.52</v>
      </c>
      <c r="T29" s="12">
        <v>-11.17</v>
      </c>
      <c r="U29" s="12">
        <v>-8.5410369458995774</v>
      </c>
      <c r="V29" s="12">
        <v>-11.188269514106658</v>
      </c>
      <c r="W29" s="12"/>
      <c r="X29" s="12">
        <v>-11.18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-8.3972934536812716</v>
      </c>
      <c r="AP29" s="12">
        <f>AVERAGE(F29,J29,N29,P29,R29,T29,V29,X29,Z29,AB29,AD29,AF29,AH29,AJ29,AL29,AN29)</f>
        <v>-11.056593985048757</v>
      </c>
      <c r="AQ29" s="12">
        <f t="shared" si="3"/>
        <v>0.3320707395916595</v>
      </c>
      <c r="AR29" s="12">
        <f t="shared" si="2"/>
        <v>0.31456666004298423</v>
      </c>
    </row>
    <row r="30" spans="1:44" ht="15.75" thickBot="1">
      <c r="A30" s="30"/>
      <c r="D30" s="33" t="s">
        <v>65</v>
      </c>
      <c r="E30" s="15">
        <f>ABS(E29-$AO$29)</f>
        <v>0.14270654631872759</v>
      </c>
      <c r="F30" s="16">
        <f>ABS(F29-$AP$29)</f>
        <v>9.3406014951243677E-2</v>
      </c>
      <c r="G30" s="15">
        <f>ABS(G29-$AO$19)</f>
        <v>9.4868228028902379E-2</v>
      </c>
      <c r="H30" s="16">
        <f>ABS(H29-$AP$29)</f>
        <v>0.10461856214787879</v>
      </c>
      <c r="I30" s="15">
        <f>ABS(I29-$AO$19)</f>
        <v>0.12316208566182496</v>
      </c>
      <c r="J30" s="16">
        <f>ABS(J29-$AP$29)</f>
        <v>0.12893244079122468</v>
      </c>
      <c r="K30" s="15"/>
      <c r="L30" s="16"/>
      <c r="M30" s="15">
        <v>0.95</v>
      </c>
      <c r="N30" s="16">
        <v>0.9</v>
      </c>
      <c r="O30" s="15">
        <f>ABS(O29-$AO$29)</f>
        <v>0.1327065463187278</v>
      </c>
      <c r="P30" s="16">
        <f>ABS(P29-$AP$29)</f>
        <v>0.12340601495124304</v>
      </c>
      <c r="Q30" s="31"/>
      <c r="R30" s="31"/>
      <c r="S30" s="15">
        <f>ABS(S29-$AO$19)</f>
        <v>0.10486822802888796</v>
      </c>
      <c r="T30" s="16">
        <f t="shared" ref="T30" si="8">ABS(T29-$AP$29)</f>
        <v>0.11340601495124325</v>
      </c>
      <c r="U30" s="15">
        <f>ABS(U29-$AO$29)</f>
        <v>0.14374349221830585</v>
      </c>
      <c r="V30" s="16">
        <f>ABS(V29-$AP$29)</f>
        <v>0.13167552905790103</v>
      </c>
      <c r="W30" s="15"/>
      <c r="X30" s="16"/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-8.5399999999999991</v>
      </c>
      <c r="F31" s="12">
        <v>-8.15</v>
      </c>
      <c r="G31" s="12">
        <f>G$11-G$13+G$12+198.6-60-SUM(G$14:G$18)</f>
        <v>-8.510000000000014</v>
      </c>
      <c r="H31" s="12">
        <f>H$11-H$13+H$12+198.6-10*LOG10(A31)-30-SUM(H$14:H$18)</f>
        <v>-8.1509125905568229</v>
      </c>
      <c r="I31" s="12">
        <v>-8.5382938576329366</v>
      </c>
      <c r="J31" s="12">
        <v>-8.1752264692001688</v>
      </c>
      <c r="K31" s="12"/>
      <c r="L31" s="12">
        <v>-8.1752264692002008</v>
      </c>
      <c r="M31" s="12">
        <v>-7.59</v>
      </c>
      <c r="N31" s="12">
        <v>-7.22</v>
      </c>
      <c r="O31" s="12">
        <v>-8.5299999999999994</v>
      </c>
      <c r="P31" s="12">
        <v>-8.17</v>
      </c>
      <c r="Q31" s="31">
        <v>-8.5217233722363943</v>
      </c>
      <c r="R31" s="31">
        <v>-8.1586559838035981</v>
      </c>
      <c r="S31" s="12">
        <v>-8.52</v>
      </c>
      <c r="T31" s="12">
        <v>-8.16</v>
      </c>
      <c r="U31" s="12">
        <v>-8.5410369458995774</v>
      </c>
      <c r="V31" s="12">
        <v>-8.1779695574668452</v>
      </c>
      <c r="W31" s="12"/>
      <c r="X31" s="12">
        <v>-8.16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-8.3972934536812716</v>
      </c>
      <c r="AP31" s="12">
        <f>AVERAGE(F31,J31,N31,P31,R31,T31,V31,X31,Z31,AB31,AD31,AF31,AH31,AJ31,AL31,AN31)</f>
        <v>-8.0464815013088273</v>
      </c>
      <c r="AQ31" s="12">
        <f t="shared" si="3"/>
        <v>0.3320707395916595</v>
      </c>
      <c r="AR31" s="12">
        <f t="shared" si="2"/>
        <v>0.31443581447613972</v>
      </c>
    </row>
    <row r="32" spans="1:44" ht="15.75" thickBot="1">
      <c r="A32" s="30"/>
      <c r="D32" s="33" t="s">
        <v>65</v>
      </c>
      <c r="E32" s="15">
        <f>ABS(E31-$AO$31)</f>
        <v>0.14270654631872759</v>
      </c>
      <c r="F32" s="16">
        <f>ABS(F31-$AP$31)</f>
        <v>0.10351849869117302</v>
      </c>
      <c r="G32" s="15">
        <f>ABS(G31-$AO$19)</f>
        <v>9.4868228028902379E-2</v>
      </c>
      <c r="H32" s="16">
        <f>ABS(H31-$AP$31)</f>
        <v>0.1044310892479956</v>
      </c>
      <c r="I32" s="16">
        <f t="shared" ref="I32:J32" si="9">ABS(I31-$AP$31)</f>
        <v>0.49181235632410925</v>
      </c>
      <c r="J32" s="16">
        <f t="shared" si="9"/>
        <v>0.12874496789134149</v>
      </c>
      <c r="K32" s="15"/>
      <c r="L32" s="16">
        <f t="shared" ref="L32" si="10">ABS(L31-$AP$31)</f>
        <v>0.12874496789137346</v>
      </c>
      <c r="M32" s="15">
        <v>0.95</v>
      </c>
      <c r="N32" s="16">
        <v>0.92</v>
      </c>
      <c r="O32" s="15">
        <f>ABS(O31-$AO$31)</f>
        <v>0.1327065463187278</v>
      </c>
      <c r="P32" s="16">
        <f>ABS(P31-$AP$31)</f>
        <v>0.1235184986911726</v>
      </c>
      <c r="Q32" s="31"/>
      <c r="R32" s="31"/>
      <c r="S32" s="16">
        <f t="shared" ref="S32:T32" si="11">ABS(S31-$AP$31)</f>
        <v>0.47351849869117224</v>
      </c>
      <c r="T32" s="16">
        <f t="shared" si="11"/>
        <v>0.11351849869117281</v>
      </c>
      <c r="U32" s="15">
        <f>ABS(U31-$AO$31)</f>
        <v>0.14374349221830585</v>
      </c>
      <c r="V32" s="16">
        <f>ABS(V31-$AP$31)</f>
        <v>0.13148805615801784</v>
      </c>
      <c r="W32" s="15"/>
      <c r="X32" s="16"/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-8.5399999999999991</v>
      </c>
      <c r="F33" s="12">
        <v>-2.15</v>
      </c>
      <c r="G33" s="12">
        <f>G$11-G$13+G$12+198.6-60-SUM(G$14:G$18)</f>
        <v>-8.510000000000014</v>
      </c>
      <c r="H33" s="12">
        <f>H$11-H$13+H$12+198.6-10*LOG10(A33)-30-SUM(H$14:H$18)</f>
        <v>-2.1303126772771979</v>
      </c>
      <c r="I33" s="12">
        <v>-8.5382938576329366</v>
      </c>
      <c r="J33" s="12">
        <v>-2.1546265559205438</v>
      </c>
      <c r="K33" s="12"/>
      <c r="L33" s="12">
        <v>-2.15462655592057</v>
      </c>
      <c r="M33" s="12">
        <v>-7.59</v>
      </c>
      <c r="N33" s="12">
        <v>-1.2</v>
      </c>
      <c r="O33" s="12">
        <v>-8.5299999999999994</v>
      </c>
      <c r="P33" s="12">
        <v>-2.15</v>
      </c>
      <c r="Q33" s="31">
        <v>-8.5217233722363943</v>
      </c>
      <c r="R33" s="31">
        <v>-2.1380560705239731</v>
      </c>
      <c r="S33" s="12">
        <v>-8.52</v>
      </c>
      <c r="T33" s="12">
        <v>-2.14</v>
      </c>
      <c r="U33" s="12">
        <v>-8.5410369458995774</v>
      </c>
      <c r="V33" s="12">
        <v>-2.1573696441872201</v>
      </c>
      <c r="W33" s="12"/>
      <c r="X33" s="12">
        <v>-2.14</v>
      </c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-8.3972934536812716</v>
      </c>
      <c r="AP33" s="12">
        <f>AVERAGE(F33,J33,N33,P33,R33,T33,V33,X33,Z33,AB33,AD33,AF33,AH33,AJ33,AL33,AN33)</f>
        <v>-2.0287565338289673</v>
      </c>
      <c r="AQ33" s="12">
        <f t="shared" si="3"/>
        <v>0.3320707395916595</v>
      </c>
      <c r="AR33" s="12">
        <f t="shared" si="2"/>
        <v>0.3151361290267789</v>
      </c>
    </row>
    <row r="34" spans="1:44" ht="15.75" thickBot="1">
      <c r="D34" s="33" t="s">
        <v>65</v>
      </c>
      <c r="E34" s="15">
        <f>ABS(E33-$AO$33)</f>
        <v>0.14270654631872759</v>
      </c>
      <c r="F34" s="16">
        <f>ABS(F33-$AP$33)</f>
        <v>0.12124346617103265</v>
      </c>
      <c r="G34" s="15">
        <f>ABS(G33-$AO$19)</f>
        <v>9.4868228028902379E-2</v>
      </c>
      <c r="H34" s="16">
        <f>ABS(H33-$AP$33)</f>
        <v>0.10155614344823061</v>
      </c>
      <c r="I34" s="15">
        <f>ABS(I33-$AO$19)</f>
        <v>0.12316208566182496</v>
      </c>
      <c r="J34" s="16">
        <f>ABS(J33-$AP$33)</f>
        <v>0.12587002209157649</v>
      </c>
      <c r="K34" s="15"/>
      <c r="L34" s="16">
        <f>ABS(L33-$AP$33)</f>
        <v>0.1258700220916027</v>
      </c>
      <c r="M34" s="15">
        <v>0.95</v>
      </c>
      <c r="N34" s="16">
        <v>0.95</v>
      </c>
      <c r="O34" s="15">
        <f>ABS(O33-$AO$33)</f>
        <v>0.1327065463187278</v>
      </c>
      <c r="P34" s="16">
        <f>ABS(P33-$AP$33)</f>
        <v>0.12124346617103265</v>
      </c>
      <c r="Q34" s="15"/>
      <c r="R34" s="16"/>
      <c r="S34" s="15">
        <f>ABS(S33-$AO$19)</f>
        <v>0.10486822802888796</v>
      </c>
      <c r="T34" s="16">
        <f t="shared" ref="T34" si="12">ABS(T33-$AP$33)</f>
        <v>0.11124346617103287</v>
      </c>
      <c r="U34" s="15">
        <f>ABS(U33-$AO$33)</f>
        <v>0.14374349221830585</v>
      </c>
      <c r="V34" s="16">
        <f>ABS(V33-$AP$33)</f>
        <v>0.12861311035825285</v>
      </c>
      <c r="W34" s="15"/>
      <c r="X34" s="16"/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W8" sqref="W8:X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59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73</v>
      </c>
      <c r="H8" s="42"/>
      <c r="I8" s="41" t="s">
        <v>77</v>
      </c>
      <c r="J8" s="42"/>
      <c r="K8" s="41" t="s">
        <v>78</v>
      </c>
      <c r="L8" s="42"/>
      <c r="M8" s="41" t="s">
        <v>79</v>
      </c>
      <c r="N8" s="43"/>
      <c r="O8" s="41" t="s">
        <v>80</v>
      </c>
      <c r="P8" s="42"/>
      <c r="Q8" s="41" t="s">
        <v>81</v>
      </c>
      <c r="R8" s="42"/>
      <c r="S8" s="41" t="s">
        <v>82</v>
      </c>
      <c r="T8" s="42"/>
      <c r="U8" s="41" t="s">
        <v>83</v>
      </c>
      <c r="V8" s="42"/>
      <c r="W8" s="41" t="s">
        <v>84</v>
      </c>
      <c r="X8" s="42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70</v>
      </c>
      <c r="E11" s="12">
        <v>64</v>
      </c>
      <c r="F11" s="12">
        <v>23</v>
      </c>
      <c r="G11" s="31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>
        <v>64</v>
      </c>
      <c r="N11" s="12">
        <v>23</v>
      </c>
      <c r="O11" s="12">
        <v>64</v>
      </c>
      <c r="P11" s="12">
        <v>23</v>
      </c>
      <c r="Q11" s="31">
        <v>64</v>
      </c>
      <c r="R11" s="31">
        <v>23</v>
      </c>
      <c r="S11" s="12">
        <v>64</v>
      </c>
      <c r="T11" s="12">
        <v>23</v>
      </c>
      <c r="U11" s="12">
        <v>64</v>
      </c>
      <c r="V11" s="12">
        <v>23</v>
      </c>
      <c r="W11" s="12">
        <v>64</v>
      </c>
      <c r="X11" s="12">
        <v>23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>
        <v>-31.62</v>
      </c>
      <c r="N12" s="12">
        <v>-4.9000000000000004</v>
      </c>
      <c r="O12" s="12">
        <v>-31.6</v>
      </c>
      <c r="P12" s="12">
        <v>-4.9000000000000004</v>
      </c>
      <c r="Q12" s="31">
        <v>-31.62397997898956</v>
      </c>
      <c r="R12" s="31">
        <v>-4.9000000000000004</v>
      </c>
      <c r="S12" s="12">
        <v>-31.623979978989599</v>
      </c>
      <c r="T12" s="12">
        <v>-4.9000000000000004</v>
      </c>
      <c r="U12" s="45">
        <v>-31.62397997898956</v>
      </c>
      <c r="V12" s="12">
        <v>-4.9000000000000004</v>
      </c>
      <c r="W12" s="12">
        <v>-31.623979978989599</v>
      </c>
      <c r="X12" s="12">
        <v>-4.9000000000000004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-31.619987486868485</v>
      </c>
      <c r="AP12" s="12">
        <f t="shared" si="1"/>
        <v>-4.8999999999999995</v>
      </c>
      <c r="AQ12" s="12">
        <f>_xlfn.STDEV.S(E12,G12,I12,M12,O12,Q12,S12,U12,W12,Y12,AA12,AC12,AE12,AG12,AI12,AK12,AM12)</f>
        <v>7.7395094348772248E-3</v>
      </c>
      <c r="AR12" s="12">
        <f t="shared" ref="AR12:AR33" si="2">_xlfn.STDEV.S(F12,H12,J12,N12,P12,R12,T12,V12,X12,Z12,AB12,AD12,AF12,AH12,AJ12,AL12,AN12)</f>
        <v>9.4205547521026495E-16</v>
      </c>
    </row>
    <row r="13" spans="4:44" ht="15.75" customHeight="1" thickBot="1">
      <c r="D13" s="34" t="s">
        <v>26</v>
      </c>
      <c r="E13" s="12">
        <v>165.85</v>
      </c>
      <c r="F13" s="12">
        <v>165.85</v>
      </c>
      <c r="G13" s="31">
        <v>165.83</v>
      </c>
      <c r="H13" s="12">
        <v>165.83</v>
      </c>
      <c r="I13" s="12">
        <v>165.85061232716708</v>
      </c>
      <c r="J13" s="12">
        <v>165.85061232716708</v>
      </c>
      <c r="K13" s="12">
        <v>165.850612327167</v>
      </c>
      <c r="L13" s="12">
        <v>165.850612327167</v>
      </c>
      <c r="M13" s="12">
        <v>164.49</v>
      </c>
      <c r="N13" s="12">
        <v>164.49</v>
      </c>
      <c r="O13" s="12">
        <v>165.84992385318964</v>
      </c>
      <c r="P13" s="12">
        <v>165.84992385318964</v>
      </c>
      <c r="Q13" s="31">
        <v>165.85061239851828</v>
      </c>
      <c r="R13" s="31">
        <v>165.85061239851828</v>
      </c>
      <c r="S13" s="12">
        <v>165.86</v>
      </c>
      <c r="T13" s="12">
        <v>165.86</v>
      </c>
      <c r="U13" s="12">
        <v>165.85820000000001</v>
      </c>
      <c r="V13" s="12">
        <v>165.85820000000001</v>
      </c>
      <c r="W13" s="12">
        <v>165.850612327167</v>
      </c>
      <c r="X13" s="12">
        <v>165.850612327167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165.68249511325524</v>
      </c>
      <c r="AP13" s="12">
        <f t="shared" si="1"/>
        <v>165.68249511325524</v>
      </c>
      <c r="AQ13" s="12">
        <f t="shared" ref="AQ13:AQ33" si="3">_xlfn.STDEV.S(E13,G13,I13,M13,O13,Q13,S13,U13,W13,Y13,AA13,AC13,AE13,AG13,AI13,AK13,AM13)</f>
        <v>0.45341005783611593</v>
      </c>
      <c r="AR13" s="12">
        <f t="shared" si="2"/>
        <v>0.45341005783611593</v>
      </c>
    </row>
    <row r="14" spans="4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8.7488062972547131E-2</v>
      </c>
      <c r="P14" s="12">
        <v>8.7488062972547131E-2</v>
      </c>
      <c r="Q14" s="31">
        <v>9.2631610423971458E-2</v>
      </c>
      <c r="R14" s="31">
        <v>9.2631610423971458E-2</v>
      </c>
      <c r="S14" s="12">
        <v>0.09</v>
      </c>
      <c r="T14" s="12">
        <v>0.09</v>
      </c>
      <c r="U14" s="12">
        <v>0.1</v>
      </c>
      <c r="V14" s="12">
        <v>0.1</v>
      </c>
      <c r="W14" s="12">
        <v>0.1</v>
      </c>
      <c r="X14" s="12">
        <v>0.1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9.6264959174564818E-2</v>
      </c>
      <c r="AP14" s="12">
        <f t="shared" si="1"/>
        <v>9.6264959174564818E-2</v>
      </c>
      <c r="AQ14" s="12">
        <f t="shared" si="3"/>
        <v>3.4936610652738197E-2</v>
      </c>
      <c r="AR14" s="12">
        <f t="shared" si="2"/>
        <v>3.4936610652738197E-2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4.7102773760513248E-16</v>
      </c>
      <c r="AR16" s="12">
        <f t="shared" si="2"/>
        <v>4.7102773760513248E-16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-3.17</v>
      </c>
      <c r="F19" s="12">
        <v>-20.72</v>
      </c>
      <c r="G19" s="12">
        <f>G$11-G$13+G$12+198.6-60-SUM(G$14:G$18)</f>
        <v>-3.2500000000000231</v>
      </c>
      <c r="H19" s="12">
        <f>H$11-H$13+H$12+198.6-10*LOG10(A19)-30-SUM(H$14:H$18)</f>
        <v>-20.864237554869526</v>
      </c>
      <c r="I19" s="12">
        <v>-3.1745923061566543</v>
      </c>
      <c r="J19" s="12">
        <v>-20.784849882036582</v>
      </c>
      <c r="K19" s="12"/>
      <c r="L19" s="12"/>
      <c r="M19" s="12">
        <v>-1.82</v>
      </c>
      <c r="N19" s="12">
        <v>-19.420000000000002</v>
      </c>
      <c r="O19" s="12">
        <v>-5.16</v>
      </c>
      <c r="P19" s="12">
        <v>-20.8</v>
      </c>
      <c r="Q19" s="31">
        <v>-3.167223987931834</v>
      </c>
      <c r="R19" s="31">
        <v>-20.777481563811762</v>
      </c>
      <c r="S19" s="12">
        <v>-3.17</v>
      </c>
      <c r="T19" s="12">
        <v>-20.78</v>
      </c>
      <c r="U19" s="12">
        <v>-3.1821799789895593</v>
      </c>
      <c r="V19" s="12">
        <v>-20.792437554869522</v>
      </c>
      <c r="W19" s="12">
        <v>-3.17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-3.2517495341347562</v>
      </c>
      <c r="AP19" s="12">
        <f t="shared" si="1"/>
        <v>-20.58210985724541</v>
      </c>
      <c r="AQ19" s="12">
        <f t="shared" si="3"/>
        <v>0.84626502774914414</v>
      </c>
      <c r="AR19" s="12">
        <f t="shared" si="2"/>
        <v>0.48540226756453619</v>
      </c>
    </row>
    <row r="20" spans="1:44" ht="15.75" thickBot="1">
      <c r="A20" s="30"/>
      <c r="D20" s="33" t="s">
        <v>65</v>
      </c>
      <c r="E20" s="15">
        <f>ABS(E19-$AO$19)</f>
        <v>8.1749534134756274E-2</v>
      </c>
      <c r="F20" s="16">
        <f>ABS(F19-$AP$19)</f>
        <v>0.13789014275458911</v>
      </c>
      <c r="G20" s="15">
        <f>ABS(G19-$AO$19)</f>
        <v>1.7495341347331106E-3</v>
      </c>
      <c r="H20" s="16">
        <f>ABS(H19-$AP$19)</f>
        <v>0.28212769762411583</v>
      </c>
      <c r="I20" s="15">
        <f>ABS(I19-$AO$19)</f>
        <v>7.7157227978101872E-2</v>
      </c>
      <c r="J20" s="16">
        <f>ABS(J19-$AP$19)</f>
        <v>0.20274002479117215</v>
      </c>
      <c r="K20" s="15"/>
      <c r="L20" s="16"/>
      <c r="M20" s="15">
        <v>1.35</v>
      </c>
      <c r="N20" s="16">
        <v>1.27</v>
      </c>
      <c r="O20" s="15">
        <f>ABS(O19-$AO$19)</f>
        <v>1.9082504658652439</v>
      </c>
      <c r="P20" s="16">
        <f>ABS(P19-$AP$19)</f>
        <v>0.21789014275459095</v>
      </c>
      <c r="Q20" s="31"/>
      <c r="R20" s="31"/>
      <c r="S20" s="15">
        <f t="shared" ref="S20:T20" si="4">ABS(S19-$AO$19)</f>
        <v>8.1749534134756274E-2</v>
      </c>
      <c r="T20" s="16">
        <f t="shared" ref="T20" si="5">ABS(T19-$AP$19)</f>
        <v>0.19789014275459138</v>
      </c>
      <c r="U20" s="15">
        <f>ABS(U19-$AO$19)</f>
        <v>6.9569555145196915E-2</v>
      </c>
      <c r="V20" s="16">
        <f>ABS(V19-$AP$19)</f>
        <v>0.21032769762411263</v>
      </c>
      <c r="W20" s="15"/>
      <c r="X20" s="16"/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-3.17</v>
      </c>
      <c r="F21" s="12">
        <v>-15.95</v>
      </c>
      <c r="G21" s="12">
        <f>G$11-G$13+G$12+198.6-60-SUM(G$14:G$18)</f>
        <v>-3.2500000000000231</v>
      </c>
      <c r="H21" s="12">
        <f>H$11-H$13+H$12+198.6-10*LOG10(A21)-30-SUM(H$14:H$18)</f>
        <v>-16.0930250076729</v>
      </c>
      <c r="I21" s="12">
        <v>-3.1745923061566543</v>
      </c>
      <c r="J21" s="12">
        <v>-16.013637334839956</v>
      </c>
      <c r="K21" s="12"/>
      <c r="L21" s="12"/>
      <c r="M21" s="12">
        <v>-1.82</v>
      </c>
      <c r="N21" s="12">
        <v>-14.65</v>
      </c>
      <c r="O21" s="12">
        <v>-5.16</v>
      </c>
      <c r="P21" s="12">
        <v>-16</v>
      </c>
      <c r="Q21" s="31">
        <v>-3.167223987931834</v>
      </c>
      <c r="R21" s="31">
        <v>-16.006269016615136</v>
      </c>
      <c r="S21" s="12">
        <v>-3.17</v>
      </c>
      <c r="T21" s="12">
        <v>-16.010000000000002</v>
      </c>
      <c r="U21" s="12">
        <v>-3.1821799789895593</v>
      </c>
      <c r="V21" s="12">
        <v>-16.021225007672896</v>
      </c>
      <c r="W21" s="12"/>
      <c r="X21" s="12">
        <v>-16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-3.2634280390111496</v>
      </c>
      <c r="AP21" s="12">
        <f>AVERAGE(F21,J21,N21,P21,R21,T21,V21,X21,Z21,AB21,AD21,AF21,AH21,AJ21,AL21,AN21)</f>
        <v>-15.831391419890998</v>
      </c>
      <c r="AQ21" s="12">
        <f t="shared" si="3"/>
        <v>0.90410439751924709</v>
      </c>
      <c r="AR21" s="12">
        <f t="shared" si="2"/>
        <v>0.4554107066279765</v>
      </c>
    </row>
    <row r="22" spans="1:44" ht="15.75" thickBot="1">
      <c r="A22" s="30"/>
      <c r="D22" s="33" t="s">
        <v>65</v>
      </c>
      <c r="E22" s="15">
        <f>ABS(E21-$AO$21)</f>
        <v>9.3428039011149711E-2</v>
      </c>
      <c r="F22" s="16">
        <f>ABS(F21-$AP$21)</f>
        <v>0.11860858010900088</v>
      </c>
      <c r="G22" s="15">
        <f>ABS(G21-$AO$19)</f>
        <v>1.7495341347331106E-3</v>
      </c>
      <c r="H22" s="16">
        <f>ABS(H21-$AP$21)</f>
        <v>0.26163358778190116</v>
      </c>
      <c r="I22" s="15">
        <f>ABS(I21-$AO$19)</f>
        <v>7.7157227978101872E-2</v>
      </c>
      <c r="J22" s="16">
        <f>ABS(J21-$AP$21)</f>
        <v>0.18224591494895748</v>
      </c>
      <c r="K22" s="15"/>
      <c r="L22" s="16"/>
      <c r="M22" s="15">
        <v>1.35</v>
      </c>
      <c r="N22" s="16">
        <v>1.27</v>
      </c>
      <c r="O22" s="15">
        <f>ABS(O21-$AO$21)</f>
        <v>1.8965719609888505</v>
      </c>
      <c r="P22" s="16">
        <f>ABS(P21-$AP$21)</f>
        <v>0.16860858010900159</v>
      </c>
      <c r="Q22" s="31"/>
      <c r="R22" s="31"/>
      <c r="S22" s="15">
        <f t="shared" ref="S22:T22" si="6">ABS(S21-$AO$19)</f>
        <v>8.1749534134756274E-2</v>
      </c>
      <c r="T22" s="16">
        <f t="shared" ref="T22" si="7">ABS(T21-$AP$21)</f>
        <v>0.17860858010900316</v>
      </c>
      <c r="U22" s="15">
        <f>ABS(U21-$AO$21)</f>
        <v>8.1248060021590351E-2</v>
      </c>
      <c r="V22" s="16">
        <f>ABS(V21-$AP$21)</f>
        <v>0.18983358778189796</v>
      </c>
      <c r="W22" s="16"/>
      <c r="X22" s="16"/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-3.17</v>
      </c>
      <c r="F23" s="12">
        <v>-12.95</v>
      </c>
      <c r="G23" s="12">
        <f>G$11-G$13+G$12+198.6-60-SUM(G$14:G$18)</f>
        <v>-3.2500000000000231</v>
      </c>
      <c r="H23" s="12">
        <f>H$11-H$13+H$12+198.6-10*LOG10(A23)-30-SUM(H$14:H$18)</f>
        <v>-13.082725051033085</v>
      </c>
      <c r="I23" s="12">
        <v>-3.1745923061566543</v>
      </c>
      <c r="J23" s="12">
        <v>-13.003337378200143</v>
      </c>
      <c r="K23" s="12">
        <v>-3.1745923061566499</v>
      </c>
      <c r="L23" s="12">
        <v>-13.0033373782002</v>
      </c>
      <c r="M23" s="12">
        <v>-1.82</v>
      </c>
      <c r="N23" s="12">
        <v>-11.64</v>
      </c>
      <c r="O23" s="12">
        <v>-5.16</v>
      </c>
      <c r="P23" s="12">
        <v>-12.99</v>
      </c>
      <c r="Q23" s="31">
        <v>-3.167223987931834</v>
      </c>
      <c r="R23" s="31">
        <v>-12.995969059975323</v>
      </c>
      <c r="S23" s="12">
        <v>-3.17</v>
      </c>
      <c r="T23" s="12">
        <v>-13</v>
      </c>
      <c r="U23" s="12">
        <v>-3.1821799789895593</v>
      </c>
      <c r="V23" s="12">
        <v>-13.010925051033091</v>
      </c>
      <c r="W23" s="12"/>
      <c r="X23" s="12">
        <v>-12.99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-3.2634280390111496</v>
      </c>
      <c r="AP23" s="12">
        <f>AVERAGE(F23,J23,N23,P23,R23,T23,V23,X23,Z23,AB23,AD23,AF23,AH23,AJ23,AL23,AN23)</f>
        <v>-12.822528936151071</v>
      </c>
      <c r="AQ23" s="12">
        <f t="shared" si="3"/>
        <v>0.90410439751924709</v>
      </c>
      <c r="AR23" s="12">
        <f t="shared" si="2"/>
        <v>0.45561201792403661</v>
      </c>
    </row>
    <row r="24" spans="1:44" ht="15.75" thickBot="1">
      <c r="A24" s="30"/>
      <c r="D24" s="33" t="s">
        <v>65</v>
      </c>
      <c r="E24" s="15">
        <f>ABS(E23-$AO$23)</f>
        <v>9.3428039011149711E-2</v>
      </c>
      <c r="F24" s="16">
        <f>ABS(F23-$AP$23)</f>
        <v>0.12747106384892781</v>
      </c>
      <c r="G24" s="15">
        <f>ABS(G23-$AO$19)</f>
        <v>1.7495341347331106E-3</v>
      </c>
      <c r="H24" s="16">
        <f>ABS(H23-$AP$23)</f>
        <v>0.26019611488201377</v>
      </c>
      <c r="I24" s="15">
        <f>ABS(I23-$AO$19)</f>
        <v>7.7157227978101872E-2</v>
      </c>
      <c r="J24" s="16">
        <f>ABS(J23-$AP$23)</f>
        <v>0.18080844204907187</v>
      </c>
      <c r="K24" s="15">
        <f>ABS(K23-$AO$19)</f>
        <v>7.7157227978106313E-2</v>
      </c>
      <c r="L24" s="16">
        <f>ABS(L23-$AP$23)</f>
        <v>0.18080844204912871</v>
      </c>
      <c r="M24" s="15">
        <v>1.35</v>
      </c>
      <c r="N24" s="16">
        <v>1.28</v>
      </c>
      <c r="O24" s="15">
        <f>ABS(O23-$AO$23)</f>
        <v>1.8965719609888505</v>
      </c>
      <c r="P24" s="16">
        <f>ABS(P23-$AP$23)</f>
        <v>0.16747106384892874</v>
      </c>
      <c r="Q24" s="31"/>
      <c r="R24" s="31"/>
      <c r="S24" s="15">
        <f t="shared" ref="S24:T24" si="8">ABS(S23-$AO$19)</f>
        <v>8.1749534134756274E-2</v>
      </c>
      <c r="T24" s="16">
        <f t="shared" ref="T24" si="9">ABS(T23-$AP$23)</f>
        <v>0.17747106384892852</v>
      </c>
      <c r="U24" s="15">
        <f>ABS(U23-$AO$23)</f>
        <v>8.1248060021590351E-2</v>
      </c>
      <c r="V24" s="16">
        <f>ABS(V23-$AP$23)</f>
        <v>0.18839611488201946</v>
      </c>
      <c r="W24" s="15"/>
      <c r="X24" s="46"/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-3.17</v>
      </c>
      <c r="F25" s="12">
        <v>-9.9499999999999993</v>
      </c>
      <c r="G25" s="12">
        <f>G$11-G$13+G$12+198.6-60-SUM(G$14:G$18)</f>
        <v>-3.2500000000000231</v>
      </c>
      <c r="H25" s="12">
        <f>H$11-H$13+H$12+198.6-10*LOG10(A25)-30-SUM(H$14:H$18)</f>
        <v>-10.072425094393273</v>
      </c>
      <c r="I25" s="12">
        <v>-3.1745923061566543</v>
      </c>
      <c r="J25" s="12">
        <v>-9.9930374215603308</v>
      </c>
      <c r="K25" s="12"/>
      <c r="L25" s="12">
        <v>-9.9930374215603504</v>
      </c>
      <c r="M25" s="12">
        <v>-1.82</v>
      </c>
      <c r="N25" s="12">
        <v>-8.6300000000000008</v>
      </c>
      <c r="O25" s="12">
        <v>-5.16</v>
      </c>
      <c r="P25" s="12">
        <v>-9.99</v>
      </c>
      <c r="Q25" s="31">
        <v>-3.167223987931834</v>
      </c>
      <c r="R25" s="31">
        <v>-9.9856691033355105</v>
      </c>
      <c r="S25" s="12">
        <v>-3.17</v>
      </c>
      <c r="T25" s="12">
        <v>-9.99</v>
      </c>
      <c r="U25" s="12">
        <v>-3.1821799789895593</v>
      </c>
      <c r="V25" s="12">
        <v>-10.000625094393278</v>
      </c>
      <c r="W25" s="12"/>
      <c r="X25" s="12">
        <v>-9.98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-3.2634280390111496</v>
      </c>
      <c r="AP25" s="12">
        <f>AVERAGE(F25,J25,N25,P25,R25,T25,V25,X25,Z25,AB25,AD25,AF25,AH25,AJ25,AL25,AN25)</f>
        <v>-9.8149164524111416</v>
      </c>
      <c r="AQ25" s="12">
        <f t="shared" si="3"/>
        <v>0.90410439751924709</v>
      </c>
      <c r="AR25" s="12">
        <f t="shared" si="2"/>
        <v>0.45622770235908022</v>
      </c>
    </row>
    <row r="26" spans="1:44" ht="15.75" thickBot="1">
      <c r="A26" s="30"/>
      <c r="D26" s="33" t="s">
        <v>65</v>
      </c>
      <c r="E26" s="15">
        <f>ABS(E25-$AO$25)</f>
        <v>9.3428039011149711E-2</v>
      </c>
      <c r="F26" s="16">
        <f>ABS(F25-$AP$25)</f>
        <v>0.13508354758885766</v>
      </c>
      <c r="G26" s="15">
        <f>ABS(G25-$AO$19)</f>
        <v>1.7495341347331106E-3</v>
      </c>
      <c r="H26" s="16">
        <f>ABS(H25-$AP$25)</f>
        <v>0.25750864198213108</v>
      </c>
      <c r="I26" s="15">
        <f>ABS(I25-$AO$19)</f>
        <v>7.7157227978101872E-2</v>
      </c>
      <c r="J26" s="16">
        <f>ABS(J25-$AP$25)</f>
        <v>0.17812096914918918</v>
      </c>
      <c r="K26" s="15"/>
      <c r="L26" s="16">
        <f>ABS(L25-$AP$25)</f>
        <v>0.17812096914920872</v>
      </c>
      <c r="M26" s="15">
        <v>1.35</v>
      </c>
      <c r="N26" s="16">
        <v>1.3</v>
      </c>
      <c r="O26" s="15">
        <f>ABS(O25-$AO$25)</f>
        <v>1.8965719609888505</v>
      </c>
      <c r="P26" s="16">
        <f>ABS(P25-$AP$25)</f>
        <v>0.17508354758885858</v>
      </c>
      <c r="Q26" s="31"/>
      <c r="R26" s="31"/>
      <c r="S26" s="15">
        <f t="shared" ref="S26:T26" si="10">ABS(S25-$AO$19)</f>
        <v>8.1749534134756274E-2</v>
      </c>
      <c r="T26" s="16">
        <f t="shared" ref="T26" si="11">ABS(T25-$AP$25)</f>
        <v>0.17508354758885858</v>
      </c>
      <c r="U26" s="15">
        <f>ABS(U25-$AO$25)</f>
        <v>8.1248060021590351E-2</v>
      </c>
      <c r="V26" s="16">
        <f>ABS(V25-$AP$25)</f>
        <v>0.18570864198213677</v>
      </c>
      <c r="W26" s="15"/>
      <c r="X26" s="16"/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-3.17</v>
      </c>
      <c r="F27" s="12">
        <v>-6.95</v>
      </c>
      <c r="G27" s="12">
        <f>G$11-G$13+G$12+198.6-60-SUM(G$14:G$18)</f>
        <v>-3.2500000000000231</v>
      </c>
      <c r="H27" s="12">
        <f>H$11-H$13+H$12+198.6-10*LOG10(A27)-30-SUM(H$14:H$18)</f>
        <v>-7.0621251377534637</v>
      </c>
      <c r="I27" s="12">
        <v>-3.1745923061566543</v>
      </c>
      <c r="J27" s="12">
        <v>-6.9827374649205183</v>
      </c>
      <c r="K27" s="12"/>
      <c r="L27" s="12">
        <v>-6.9827374649205396</v>
      </c>
      <c r="M27" s="12">
        <v>-1.82</v>
      </c>
      <c r="N27" s="12">
        <v>-5.62</v>
      </c>
      <c r="O27" s="12">
        <v>-5.16</v>
      </c>
      <c r="P27" s="12">
        <v>-6.99</v>
      </c>
      <c r="Q27" s="31">
        <v>-3.167223987931834</v>
      </c>
      <c r="R27" s="31">
        <v>-6.975369146695698</v>
      </c>
      <c r="S27" s="12">
        <v>-3.17</v>
      </c>
      <c r="T27" s="12">
        <v>-6.98</v>
      </c>
      <c r="U27" s="12">
        <v>-3.1821799789895593</v>
      </c>
      <c r="V27" s="12">
        <v>-6.9903251377534659</v>
      </c>
      <c r="W27" s="12"/>
      <c r="X27" s="12">
        <v>-6.97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-3.2634280390111496</v>
      </c>
      <c r="AP27" s="12">
        <f>AVERAGE(F27,J27,N27,P27,R27,T27,V27,X27,Z27,AB27,AD27,AF27,AH27,AJ27,AL27,AN27)</f>
        <v>-6.8073039686712109</v>
      </c>
      <c r="AQ27" s="12">
        <f t="shared" si="3"/>
        <v>0.90410439751924709</v>
      </c>
      <c r="AR27" s="12">
        <f t="shared" si="2"/>
        <v>0.45688663138456648</v>
      </c>
    </row>
    <row r="28" spans="1:44" ht="15.75" thickBot="1">
      <c r="A28" s="30"/>
      <c r="D28" s="33" t="s">
        <v>65</v>
      </c>
      <c r="E28" s="15">
        <f>ABS(E27-$AO$27)</f>
        <v>9.3428039011149711E-2</v>
      </c>
      <c r="F28" s="16">
        <f>ABS(F27-$AP$27)</f>
        <v>0.14269603132878927</v>
      </c>
      <c r="G28" s="15">
        <f>ABS(G27-$AO$19)</f>
        <v>1.7495341347331106E-3</v>
      </c>
      <c r="H28" s="16">
        <f>ABS(H27-$AP$27)</f>
        <v>0.25482116908225283</v>
      </c>
      <c r="I28" s="15">
        <f>ABS(I27-$AO$19)</f>
        <v>7.7157227978101872E-2</v>
      </c>
      <c r="J28" s="16">
        <f>ABS(J27-$AP$27)</f>
        <v>0.17543349624930737</v>
      </c>
      <c r="K28" s="15"/>
      <c r="L28" s="16">
        <f>ABS(L27-$AP$27)</f>
        <v>0.17543349624932869</v>
      </c>
      <c r="M28" s="15">
        <v>1.35</v>
      </c>
      <c r="N28" s="16">
        <v>1.31</v>
      </c>
      <c r="O28" s="15">
        <f>ABS(O27-$AO$27)</f>
        <v>1.8965719609888505</v>
      </c>
      <c r="P28" s="16">
        <f>ABS(P27-$AP$27)</f>
        <v>0.18269603132878931</v>
      </c>
      <c r="Q28" s="31"/>
      <c r="R28" s="31"/>
      <c r="S28" s="15">
        <f t="shared" ref="S28:T28" si="12">ABS(S27-$AO$19)</f>
        <v>8.1749534134756274E-2</v>
      </c>
      <c r="T28" s="16">
        <f t="shared" ref="T28" si="13">ABS(T27-$AP$27)</f>
        <v>0.17269603132878952</v>
      </c>
      <c r="U28" s="15">
        <f>ABS(U27-$AO$27)</f>
        <v>8.1248060021590351E-2</v>
      </c>
      <c r="V28" s="16">
        <f>ABS(V27-$AP$27)</f>
        <v>0.18302116908225496</v>
      </c>
      <c r="W28" s="15"/>
      <c r="X28" s="16"/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-3.17</v>
      </c>
      <c r="F29" s="12">
        <v>-5.19</v>
      </c>
      <c r="G29" s="12">
        <f>G$11-G$13+G$12+198.6-60-SUM(G$14:G$18)</f>
        <v>-3.2500000000000231</v>
      </c>
      <c r="H29" s="12">
        <f>H$11-H$13+H$12+198.6-10*LOG10(A29)-30-SUM(H$14:H$18)</f>
        <v>-5.3012125471966502</v>
      </c>
      <c r="I29" s="12">
        <v>-3.1745923061566543</v>
      </c>
      <c r="J29" s="12">
        <v>-5.2218248743637048</v>
      </c>
      <c r="K29" s="12"/>
      <c r="L29" s="12"/>
      <c r="M29" s="12">
        <v>-1.82</v>
      </c>
      <c r="N29" s="12">
        <v>-3.86</v>
      </c>
      <c r="O29" s="12">
        <v>-5.16</v>
      </c>
      <c r="P29" s="12">
        <v>-5.2</v>
      </c>
      <c r="Q29" s="31">
        <v>-3.167223987931834</v>
      </c>
      <c r="R29" s="31">
        <v>-5.2144565561388845</v>
      </c>
      <c r="S29" s="12">
        <v>-3.17</v>
      </c>
      <c r="T29" s="12">
        <v>-5.22</v>
      </c>
      <c r="U29" s="12">
        <v>-3.1821799789895593</v>
      </c>
      <c r="V29" s="12">
        <v>-5.2294125471966524</v>
      </c>
      <c r="W29" s="12"/>
      <c r="X29" s="12">
        <v>-5.21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-3.2634280390111496</v>
      </c>
      <c r="AP29" s="12">
        <f>AVERAGE(F29,J29,N29,P29,R29,T29,V29,X29,Z29,AB29,AD29,AF29,AH29,AJ29,AL29,AN29)</f>
        <v>-5.0432117472124052</v>
      </c>
      <c r="AQ29" s="12">
        <f t="shared" si="3"/>
        <v>0.90410439751924709</v>
      </c>
      <c r="AR29" s="12">
        <f t="shared" si="2"/>
        <v>0.45555712214800326</v>
      </c>
    </row>
    <row r="30" spans="1:44" ht="15.75" thickBot="1">
      <c r="A30" s="30"/>
      <c r="D30" s="33" t="s">
        <v>65</v>
      </c>
      <c r="E30" s="15">
        <f>ABS(E29-$AO$29)</f>
        <v>9.3428039011149711E-2</v>
      </c>
      <c r="F30" s="16">
        <f>ABS(F29-$AP$29)</f>
        <v>0.14678825278759522</v>
      </c>
      <c r="G30" s="15">
        <f>ABS(G29-$AO$19)</f>
        <v>1.7495341347331106E-3</v>
      </c>
      <c r="H30" s="16">
        <f>ABS(H29-$AP$29)</f>
        <v>0.25800079998424508</v>
      </c>
      <c r="I30" s="15">
        <f>ABS(I29-$AO$19)</f>
        <v>7.7157227978101872E-2</v>
      </c>
      <c r="J30" s="16">
        <f>ABS(J29-$AP$29)</f>
        <v>0.17861312715129962</v>
      </c>
      <c r="K30" s="15"/>
      <c r="L30" s="16"/>
      <c r="M30" s="15">
        <v>1.35</v>
      </c>
      <c r="N30" s="16">
        <v>1.31</v>
      </c>
      <c r="O30" s="15">
        <f>ABS(O29-$AO$29)</f>
        <v>1.8965719609888505</v>
      </c>
      <c r="P30" s="16">
        <f>ABS(P29-$AP$29)</f>
        <v>0.15678825278759501</v>
      </c>
      <c r="Q30" s="31"/>
      <c r="R30" s="31"/>
      <c r="S30" s="15">
        <f t="shared" ref="S30:T30" si="14">ABS(S29-$AO$19)</f>
        <v>8.1749534134756274E-2</v>
      </c>
      <c r="T30" s="16">
        <f t="shared" ref="T30" si="15">ABS(T29-$AP$29)</f>
        <v>0.17678825278759458</v>
      </c>
      <c r="U30" s="15">
        <f>ABS(U29-$AO$29)</f>
        <v>8.1248060021590351E-2</v>
      </c>
      <c r="V30" s="16">
        <f>ABS(V29-$AP$29)</f>
        <v>0.18620079998424721</v>
      </c>
      <c r="W30" s="15"/>
      <c r="X30" s="16"/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-3.17</v>
      </c>
      <c r="F31" s="12">
        <v>-2.19</v>
      </c>
      <c r="G31" s="12">
        <f>G$11-G$13+G$12+198.6-60-SUM(G$14:G$18)</f>
        <v>-3.2500000000000231</v>
      </c>
      <c r="H31" s="12">
        <f>H$11-H$13+H$12+198.6-10*LOG10(A31)-30-SUM(H$14:H$18)</f>
        <v>-2.2909125905568377</v>
      </c>
      <c r="I31" s="12">
        <v>-3.1745923061566543</v>
      </c>
      <c r="J31" s="12">
        <v>-2.2115249177238923</v>
      </c>
      <c r="K31" s="12"/>
      <c r="L31" s="12">
        <v>-2.21152491772391</v>
      </c>
      <c r="M31" s="12">
        <v>-1.82</v>
      </c>
      <c r="N31" s="12">
        <v>-0.85</v>
      </c>
      <c r="O31" s="12">
        <v>-5.16</v>
      </c>
      <c r="P31" s="12">
        <v>-2.2000000000000002</v>
      </c>
      <c r="Q31" s="31">
        <v>-3.167223987931834</v>
      </c>
      <c r="R31" s="31">
        <v>-2.2041565994990719</v>
      </c>
      <c r="S31" s="12">
        <v>-3.17</v>
      </c>
      <c r="T31" s="12">
        <v>-2.21</v>
      </c>
      <c r="U31" s="12">
        <v>-3.1821799789895593</v>
      </c>
      <c r="V31" s="12">
        <v>-2.2191125905568398</v>
      </c>
      <c r="W31" s="12"/>
      <c r="X31" s="12">
        <v>-2.2000000000000002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-3.2634280390111496</v>
      </c>
      <c r="AP31" s="12">
        <f>AVERAGE(F31,J31,N31,P31,R31,T31,V31,X31,Z31,AB31,AD31,AF31,AH31,AJ31,AL31,AN31)</f>
        <v>-2.0355992634724753</v>
      </c>
      <c r="AQ31" s="12">
        <f t="shared" si="3"/>
        <v>0.90410439751924709</v>
      </c>
      <c r="AR31" s="12">
        <f t="shared" si="2"/>
        <v>0.45619851814706497</v>
      </c>
    </row>
    <row r="32" spans="1:44" ht="15.75" thickBot="1">
      <c r="A32" s="30"/>
      <c r="D32" s="33" t="s">
        <v>65</v>
      </c>
      <c r="E32" s="15">
        <f>ABS(E31-$AO$31)</f>
        <v>9.3428039011149711E-2</v>
      </c>
      <c r="F32" s="16">
        <f>ABS(F31-$AP$31)</f>
        <v>0.15440073652752462</v>
      </c>
      <c r="G32" s="15">
        <f>ABS(G31-$AO$19)</f>
        <v>1.7495341347331106E-3</v>
      </c>
      <c r="H32" s="16">
        <f>ABS(H31-$AP$31)</f>
        <v>0.25531332708436238</v>
      </c>
      <c r="I32" s="15">
        <f>ABS(I31-$AO$19)</f>
        <v>7.7157227978101872E-2</v>
      </c>
      <c r="J32" s="16">
        <f>ABS(J31-$AP$31)</f>
        <v>0.17592565425141693</v>
      </c>
      <c r="K32" s="15"/>
      <c r="L32" s="16">
        <f>ABS(L31-$AP$31)</f>
        <v>0.17592565425143469</v>
      </c>
      <c r="M32" s="15">
        <v>1.35</v>
      </c>
      <c r="N32" s="16">
        <v>1.33</v>
      </c>
      <c r="O32" s="15">
        <f>ABS(O31-$AO$31)</f>
        <v>1.8965719609888505</v>
      </c>
      <c r="P32" s="16">
        <f>ABS(P31-$AP$31)</f>
        <v>0.16440073652752485</v>
      </c>
      <c r="Q32" s="31"/>
      <c r="R32" s="31"/>
      <c r="S32" s="15">
        <f t="shared" ref="S32:T32" si="16">ABS(S31-$AO$19)</f>
        <v>8.1749534134756274E-2</v>
      </c>
      <c r="T32" s="16">
        <f t="shared" ref="T32" si="17">ABS(T31-$AP$31)</f>
        <v>0.17440073652752464</v>
      </c>
      <c r="U32" s="15">
        <f>ABS(U31-$AO$31)</f>
        <v>8.1248060021590351E-2</v>
      </c>
      <c r="V32" s="16">
        <f>ABS(V31-$AP$31)</f>
        <v>0.18351332708436452</v>
      </c>
      <c r="W32" s="15"/>
      <c r="X32" s="16"/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-3.17</v>
      </c>
      <c r="F33" s="12">
        <v>3.81</v>
      </c>
      <c r="G33" s="12">
        <f>G$11-G$13+G$12+198.6-60-SUM(G$14:G$18)</f>
        <v>-3.2500000000000231</v>
      </c>
      <c r="H33" s="12">
        <f>H$11-H$13+H$12+198.6-10*LOG10(A33)-30-SUM(H$14:H$18)</f>
        <v>3.7296873227227874</v>
      </c>
      <c r="I33" s="12">
        <v>-3.1745923061566543</v>
      </c>
      <c r="J33" s="12">
        <v>3.8090749955557328</v>
      </c>
      <c r="K33" s="12"/>
      <c r="L33" s="12">
        <v>3.8090749955557102</v>
      </c>
      <c r="M33" s="12">
        <v>-1.82</v>
      </c>
      <c r="N33" s="12">
        <v>5.17</v>
      </c>
      <c r="O33" s="12">
        <v>-5.16</v>
      </c>
      <c r="P33" s="12">
        <v>3.8</v>
      </c>
      <c r="Q33" s="31">
        <v>-3.167223987931834</v>
      </c>
      <c r="R33" s="31">
        <v>3.8164433137805531</v>
      </c>
      <c r="S33" s="12">
        <v>-3.17</v>
      </c>
      <c r="T33" s="12">
        <v>3.81</v>
      </c>
      <c r="U33" s="12">
        <v>-3.1821799789895593</v>
      </c>
      <c r="V33" s="12">
        <v>3.8014873227227852</v>
      </c>
      <c r="W33" s="12"/>
      <c r="X33" s="12">
        <v>3.82</v>
      </c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-3.2634280390111496</v>
      </c>
      <c r="AP33" s="12">
        <f>AVERAGE(F33,J33,N33,P33,R33,T33,V33,X33,Z33,AB33,AD33,AF33,AH33,AJ33,AL33,AN33)</f>
        <v>3.9796257040073839</v>
      </c>
      <c r="AQ33" s="12">
        <f t="shared" si="3"/>
        <v>0.90410439751924709</v>
      </c>
      <c r="AR33" s="12">
        <f t="shared" si="2"/>
        <v>0.45761063891081805</v>
      </c>
    </row>
    <row r="34" spans="1:44" ht="15.75" thickBot="1">
      <c r="D34" s="33" t="s">
        <v>65</v>
      </c>
      <c r="E34" s="15">
        <f>ABS(E33-$AO$33)</f>
        <v>9.3428039011149711E-2</v>
      </c>
      <c r="F34" s="16">
        <f>ABS(F33-$AP$33)</f>
        <v>0.16962570400738386</v>
      </c>
      <c r="G34" s="15">
        <f>ABS(G33-$AO$19)</f>
        <v>1.7495341347331106E-3</v>
      </c>
      <c r="H34" s="16">
        <f>ABS(H33-$AP$33)</f>
        <v>0.24993838128459656</v>
      </c>
      <c r="I34" s="15">
        <f>ABS(I33-$AO$19)</f>
        <v>7.7157227978101872E-2</v>
      </c>
      <c r="J34" s="16">
        <f>ABS(J33-$AP$33)</f>
        <v>0.1705507084516511</v>
      </c>
      <c r="K34" s="15"/>
      <c r="L34" s="16">
        <f>ABS(L33-$AP$33)</f>
        <v>0.17055070845167375</v>
      </c>
      <c r="M34" s="15">
        <v>1.35</v>
      </c>
      <c r="N34" s="16">
        <v>1.34</v>
      </c>
      <c r="O34" s="15">
        <f>ABS(O33-$AO$33)</f>
        <v>1.8965719609888505</v>
      </c>
      <c r="P34" s="16">
        <f>ABS(P33-$AP$33)</f>
        <v>0.17962570400738409</v>
      </c>
      <c r="Q34" s="15"/>
      <c r="R34" s="16"/>
      <c r="S34" s="15">
        <f t="shared" ref="S34:T34" si="18">ABS(S33-$AO$19)</f>
        <v>8.1749534134756274E-2</v>
      </c>
      <c r="T34" s="16">
        <f t="shared" ref="T34" si="19">ABS(T33-$AP$33)</f>
        <v>0.16962570400738386</v>
      </c>
      <c r="U34" s="15">
        <f>ABS(U33-$AO$33)</f>
        <v>8.1248060021590351E-2</v>
      </c>
      <c r="V34" s="16">
        <f>ABS(V33-$AP$33)</f>
        <v>0.17813838128459869</v>
      </c>
      <c r="W34" s="15"/>
      <c r="X34" s="16"/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W8" sqref="W8:X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60</v>
      </c>
    </row>
    <row r="7" spans="1:44" ht="13.5" customHeight="1" thickBot="1"/>
    <row r="8" spans="1:44" ht="15.75" customHeight="1" thickBot="1">
      <c r="D8" s="33" t="s">
        <v>18</v>
      </c>
      <c r="E8" s="41" t="s">
        <v>32</v>
      </c>
      <c r="F8" s="42"/>
      <c r="G8" s="41" t="s">
        <v>73</v>
      </c>
      <c r="H8" s="42"/>
      <c r="I8" s="41" t="s">
        <v>77</v>
      </c>
      <c r="J8" s="42"/>
      <c r="K8" s="41" t="s">
        <v>78</v>
      </c>
      <c r="L8" s="42"/>
      <c r="M8" s="41" t="s">
        <v>79</v>
      </c>
      <c r="N8" s="43"/>
      <c r="O8" s="41" t="s">
        <v>80</v>
      </c>
      <c r="P8" s="42"/>
      <c r="Q8" s="41" t="s">
        <v>81</v>
      </c>
      <c r="R8" s="42"/>
      <c r="S8" s="41" t="s">
        <v>82</v>
      </c>
      <c r="T8" s="42"/>
      <c r="U8" s="41" t="s">
        <v>83</v>
      </c>
      <c r="V8" s="42"/>
      <c r="W8" s="41" t="s">
        <v>84</v>
      </c>
      <c r="X8" s="42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70</v>
      </c>
      <c r="E11" s="12">
        <v>58</v>
      </c>
      <c r="F11" s="12">
        <v>23</v>
      </c>
      <c r="G11" s="12">
        <v>58</v>
      </c>
      <c r="H11" s="12">
        <v>23</v>
      </c>
      <c r="I11" s="12">
        <v>58</v>
      </c>
      <c r="J11" s="12">
        <v>23</v>
      </c>
      <c r="K11" s="12">
        <v>58</v>
      </c>
      <c r="L11" s="12">
        <v>23</v>
      </c>
      <c r="M11" s="12">
        <v>58</v>
      </c>
      <c r="N11" s="12">
        <v>23</v>
      </c>
      <c r="O11" s="12">
        <v>58</v>
      </c>
      <c r="P11" s="12">
        <v>23</v>
      </c>
      <c r="Q11" s="31">
        <v>58</v>
      </c>
      <c r="R11" s="31">
        <v>23</v>
      </c>
      <c r="S11" s="12">
        <v>58</v>
      </c>
      <c r="T11" s="12">
        <v>23</v>
      </c>
      <c r="U11" s="12">
        <v>58</v>
      </c>
      <c r="V11" s="12">
        <v>23</v>
      </c>
      <c r="W11" s="12">
        <v>58</v>
      </c>
      <c r="X11" s="12">
        <v>23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>
        <v>-31.62</v>
      </c>
      <c r="N12" s="12">
        <v>-4.9000000000000004</v>
      </c>
      <c r="O12" s="12">
        <v>-31.6</v>
      </c>
      <c r="P12" s="12">
        <v>-4.9000000000000004</v>
      </c>
      <c r="Q12" s="31">
        <v>-31.62397997898956</v>
      </c>
      <c r="R12" s="31">
        <v>-4.9000000000000004</v>
      </c>
      <c r="S12" s="12">
        <v>-31.623979978989599</v>
      </c>
      <c r="T12" s="12">
        <v>-4.9000000000000004</v>
      </c>
      <c r="U12" s="45">
        <v>-31.62397997898956</v>
      </c>
      <c r="V12" s="12">
        <v>-4.9000000000000004</v>
      </c>
      <c r="W12" s="12">
        <v>-31.623979978989599</v>
      </c>
      <c r="X12" s="12">
        <v>-4.9000000000000004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-31.619987486868485</v>
      </c>
      <c r="AP12" s="12">
        <f t="shared" si="1"/>
        <v>-4.8999999999999995</v>
      </c>
      <c r="AQ12" s="12">
        <f>_xlfn.STDEV.S(E12,G12,I12,M12,O12,Q12,S12,U12,W12,Y12,AA12,AC12,AE12,AG12,AI12,AK12,AM12)</f>
        <v>7.7395094348772248E-3</v>
      </c>
      <c r="AR12" s="12">
        <f t="shared" ref="AR12:AR33" si="2">_xlfn.STDEV.S(F12,H12,J12,N12,P12,R12,T12,V12,X12,Z12,AB12,AD12,AF12,AH12,AJ12,AL12,AN12)</f>
        <v>9.4205547521026495E-16</v>
      </c>
    </row>
    <row r="13" spans="1:44" ht="15.75" customHeight="1" thickBot="1">
      <c r="A13" s="18" t="s">
        <v>33</v>
      </c>
      <c r="D13" s="34" t="s">
        <v>26</v>
      </c>
      <c r="E13" s="12">
        <v>160.41999999999999</v>
      </c>
      <c r="F13" s="12">
        <v>160.41999999999999</v>
      </c>
      <c r="G13" s="31">
        <v>160.4</v>
      </c>
      <c r="H13" s="12">
        <v>160.4</v>
      </c>
      <c r="I13" s="12">
        <v>160.42263599084663</v>
      </c>
      <c r="J13" s="12">
        <v>160.42263599084663</v>
      </c>
      <c r="K13" s="12">
        <v>160.422635990847</v>
      </c>
      <c r="L13" s="12">
        <v>160.422635990847</v>
      </c>
      <c r="M13" s="12">
        <v>159.1</v>
      </c>
      <c r="N13" s="12">
        <v>159.1</v>
      </c>
      <c r="O13" s="12">
        <v>160.41440817689534</v>
      </c>
      <c r="P13" s="12">
        <v>160.41440817689534</v>
      </c>
      <c r="Q13" s="31">
        <v>160.42263608469102</v>
      </c>
      <c r="R13" s="31">
        <v>160.42263608469102</v>
      </c>
      <c r="S13" s="12">
        <v>160.41999999999999</v>
      </c>
      <c r="T13" s="12">
        <v>160.41999999999999</v>
      </c>
      <c r="U13" s="12">
        <v>160.42259999999999</v>
      </c>
      <c r="V13" s="12">
        <v>160.42259999999999</v>
      </c>
      <c r="W13" s="12">
        <v>160.422635990847</v>
      </c>
      <c r="X13" s="12">
        <v>160.422635990847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160.25561453041001</v>
      </c>
      <c r="AP13" s="12">
        <f t="shared" si="1"/>
        <v>160.25561453041001</v>
      </c>
      <c r="AQ13" s="12">
        <f t="shared" ref="AQ13:AQ33" si="3">_xlfn.STDEV.S(E13,G13,I13,M13,O13,Q13,S13,U13,W13,Y13,AA13,AC13,AE13,AG13,AI13,AK13,AM13)</f>
        <v>0.43943273457339604</v>
      </c>
      <c r="AR13" s="12">
        <f t="shared" si="2"/>
        <v>0.43943273457339604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8.1775206645410228E-2</v>
      </c>
      <c r="P14" s="12">
        <v>8.1775206645410228E-2</v>
      </c>
      <c r="Q14" s="31">
        <v>8.6731281168822727E-2</v>
      </c>
      <c r="R14" s="31">
        <v>8.6731281168822727E-2</v>
      </c>
      <c r="S14" s="12">
        <v>0.09</v>
      </c>
      <c r="T14" s="12">
        <v>0.09</v>
      </c>
      <c r="U14" s="12">
        <v>0.1</v>
      </c>
      <c r="V14" s="12">
        <v>0.1</v>
      </c>
      <c r="W14" s="12">
        <v>0.1</v>
      </c>
      <c r="X14" s="12">
        <v>0.1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9.4813310976779114E-2</v>
      </c>
      <c r="AP14" s="12">
        <f t="shared" si="1"/>
        <v>9.4813310976779114E-2</v>
      </c>
      <c r="AQ14" s="12">
        <f t="shared" si="3"/>
        <v>3.575588700825439E-2</v>
      </c>
      <c r="AR14" s="12">
        <f t="shared" si="2"/>
        <v>3.575588700825439E-2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4.7102773760513248E-16</v>
      </c>
      <c r="AR16" s="12">
        <f t="shared" si="2"/>
        <v>4.7102773760513248E-16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-3.75</v>
      </c>
      <c r="F19" s="12">
        <v>-15.29</v>
      </c>
      <c r="G19" s="12">
        <f>G$11-G$13+G$12+198.6-60-SUM(G$14:G$18)</f>
        <v>-3.8200000000000163</v>
      </c>
      <c r="H19" s="12">
        <f>H$11-H$13+H$12+198.6-10*LOG10(A19)-30-SUM(H$14:H$18)</f>
        <v>-15.434237554869517</v>
      </c>
      <c r="I19" s="12">
        <v>-3.7466159698361707</v>
      </c>
      <c r="J19" s="12">
        <v>-15.356873545716127</v>
      </c>
      <c r="K19" s="12"/>
      <c r="L19" s="12"/>
      <c r="M19" s="12">
        <v>-2.4300000000000002</v>
      </c>
      <c r="N19" s="12">
        <v>-14.03</v>
      </c>
      <c r="O19" s="12">
        <v>-3.72</v>
      </c>
      <c r="P19" s="12">
        <v>-15.33</v>
      </c>
      <c r="Q19" s="31">
        <v>-3.7333473448494345</v>
      </c>
      <c r="R19" s="31">
        <v>-15.343604920729362</v>
      </c>
      <c r="S19" s="12">
        <v>-3.73</v>
      </c>
      <c r="T19" s="12">
        <v>-15.34</v>
      </c>
      <c r="U19" s="12">
        <v>-3.7465799789895371</v>
      </c>
      <c r="V19" s="12">
        <v>-15.3568375548695</v>
      </c>
      <c r="W19" s="12">
        <v>-3.75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-3.5758179117093927</v>
      </c>
      <c r="AP19" s="12">
        <f t="shared" si="1"/>
        <v>-15.149616574473569</v>
      </c>
      <c r="AQ19" s="12">
        <f t="shared" si="3"/>
        <v>0.44077845402938759</v>
      </c>
      <c r="AR19" s="12">
        <f t="shared" si="2"/>
        <v>0.4684996171545312</v>
      </c>
    </row>
    <row r="20" spans="1:44" ht="15.75" thickBot="1">
      <c r="A20" s="30"/>
      <c r="D20" s="33" t="s">
        <v>65</v>
      </c>
      <c r="E20" s="15">
        <f>ABS(E19-$AO$19)</f>
        <v>0.17418208829060733</v>
      </c>
      <c r="F20" s="16">
        <f>ABS(F19-$AP$19)</f>
        <v>0.14038342552643002</v>
      </c>
      <c r="G20" s="15">
        <f>ABS(G19-$AO$19)</f>
        <v>0.2441820882906236</v>
      </c>
      <c r="H20" s="16">
        <f>ABS(H19-$AP$19)</f>
        <v>0.28462098039594785</v>
      </c>
      <c r="I20" s="15">
        <f>ABS(I19-$AO$19)</f>
        <v>0.17079805812677806</v>
      </c>
      <c r="J20" s="16">
        <f>ABS(J19-$AP$19)</f>
        <v>0.2072569712425576</v>
      </c>
      <c r="K20" s="15"/>
      <c r="L20" s="16"/>
      <c r="M20" s="15">
        <v>1.32</v>
      </c>
      <c r="N20" s="16">
        <v>1.23</v>
      </c>
      <c r="O20" s="15">
        <f>ABS(O19-$AO$19)</f>
        <v>0.14418208829060752</v>
      </c>
      <c r="P20" s="16">
        <f>ABS(P19-$AP$19)</f>
        <v>0.18038342552643094</v>
      </c>
      <c r="Q20" s="31"/>
      <c r="R20" s="31"/>
      <c r="S20" s="15">
        <f t="shared" ref="S20:T20" si="4">ABS(S19-$AO$19)</f>
        <v>0.15418208829060731</v>
      </c>
      <c r="T20" s="16">
        <f t="shared" ref="T20" si="5">ABS(T19-$AP$19)</f>
        <v>0.19038342552643073</v>
      </c>
      <c r="U20" s="15">
        <f>ABS(U19-$AO$19)</f>
        <v>0.17076206728014443</v>
      </c>
      <c r="V20" s="16">
        <f>ABS(V19-$AP$19)</f>
        <v>0.20722098039593106</v>
      </c>
      <c r="W20" s="15"/>
      <c r="X20" s="16"/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-3.75</v>
      </c>
      <c r="F21" s="12">
        <v>-10.52</v>
      </c>
      <c r="G21" s="12">
        <f>G$11-G$13+G$12+198.6-60-SUM(G$14:G$18)</f>
        <v>-3.8200000000000163</v>
      </c>
      <c r="H21" s="12">
        <f>H$11-H$13+H$12+198.6-10*LOG10(A21)-30-SUM(H$14:H$18)</f>
        <v>-10.663025007672891</v>
      </c>
      <c r="I21" s="12">
        <v>-3.7466159698361707</v>
      </c>
      <c r="J21" s="12">
        <v>-10.585660998519501</v>
      </c>
      <c r="K21" s="12"/>
      <c r="L21" s="12"/>
      <c r="M21" s="12">
        <v>-2.4300000000000002</v>
      </c>
      <c r="N21" s="12">
        <v>-9.26</v>
      </c>
      <c r="O21" s="12">
        <v>-3.72</v>
      </c>
      <c r="P21" s="12">
        <v>-10.56</v>
      </c>
      <c r="Q21" s="31">
        <v>-3.7333473448494345</v>
      </c>
      <c r="R21" s="31">
        <v>-10.572392373532736</v>
      </c>
      <c r="S21" s="12">
        <v>-3.73</v>
      </c>
      <c r="T21" s="12">
        <v>-10.57</v>
      </c>
      <c r="U21" s="12">
        <v>-3.7465799789895371</v>
      </c>
      <c r="V21" s="12">
        <v>-10.585625007672874</v>
      </c>
      <c r="W21" s="12"/>
      <c r="X21" s="12">
        <v>-10.58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-3.5509347562393061</v>
      </c>
      <c r="AP21" s="12">
        <f>AVERAGE(F21,J21,N21,P21,R21,T21,V21,X21,Z21,AB21,AD21,AF21,AH21,AJ21,AL21,AN21)</f>
        <v>-10.404209797465638</v>
      </c>
      <c r="AQ21" s="12">
        <f t="shared" si="3"/>
        <v>0.46750985511963783</v>
      </c>
      <c r="AR21" s="12">
        <f t="shared" si="2"/>
        <v>0.44143891163085519</v>
      </c>
    </row>
    <row r="22" spans="1:44" ht="15.75" thickBot="1">
      <c r="A22" s="30"/>
      <c r="D22" s="33" t="s">
        <v>65</v>
      </c>
      <c r="E22" s="15">
        <f>ABS(E21-$AO$21)</f>
        <v>0.1990652437606939</v>
      </c>
      <c r="F22" s="16">
        <f>ABS(F21-$AP$21)</f>
        <v>0.11579020253436134</v>
      </c>
      <c r="G22" s="15">
        <f>ABS(G21-$AO$19)</f>
        <v>0.2441820882906236</v>
      </c>
      <c r="H22" s="16">
        <f>ABS(H21-$AP$21)</f>
        <v>0.25881521020725273</v>
      </c>
      <c r="I22" s="15">
        <f>ABS(I21-$AO$19)</f>
        <v>0.17079805812677806</v>
      </c>
      <c r="J22" s="16">
        <f>ABS(J21-$AP$21)</f>
        <v>0.18145120105386248</v>
      </c>
      <c r="K22" s="15"/>
      <c r="L22" s="16"/>
      <c r="M22" s="15">
        <v>1.32</v>
      </c>
      <c r="N22" s="16">
        <v>1.23</v>
      </c>
      <c r="O22" s="15">
        <f>ABS(O21-$AO$21)</f>
        <v>0.16906524376069409</v>
      </c>
      <c r="P22" s="16">
        <f>ABS(P21-$AP$21)</f>
        <v>0.15579020253436227</v>
      </c>
      <c r="Q22" s="31"/>
      <c r="R22" s="31"/>
      <c r="S22" s="15">
        <f t="shared" ref="S22:T22" si="6">ABS(S21-$AO$19)</f>
        <v>0.15418208829060731</v>
      </c>
      <c r="T22" s="16">
        <f t="shared" ref="T22" si="7">ABS(T21-$AP$21)</f>
        <v>0.16579020253436205</v>
      </c>
      <c r="U22" s="15">
        <f>ABS(U21-$AO$21)</f>
        <v>0.195645222750231</v>
      </c>
      <c r="V22" s="16">
        <f>ABS(V21-$AP$21)</f>
        <v>0.18141521020723594</v>
      </c>
      <c r="W22" s="16"/>
      <c r="X22" s="16"/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-3.75</v>
      </c>
      <c r="F23" s="12">
        <v>-7.52</v>
      </c>
      <c r="G23" s="12">
        <f>G$11-G$13+G$12+198.6-60-SUM(G$14:G$18)</f>
        <v>-3.8200000000000163</v>
      </c>
      <c r="H23" s="12">
        <f>H$11-H$13+H$12+198.6-10*LOG10(A23)-30-SUM(H$14:H$18)</f>
        <v>-7.652725051033082</v>
      </c>
      <c r="I23" s="12">
        <v>-3.7466159698361707</v>
      </c>
      <c r="J23" s="12">
        <v>-7.5753610418796882</v>
      </c>
      <c r="K23" s="12">
        <v>-3.7466159698361898</v>
      </c>
      <c r="L23" s="12">
        <v>-7.5753610418797104</v>
      </c>
      <c r="M23" s="12">
        <v>-2.4300000000000002</v>
      </c>
      <c r="N23" s="12">
        <v>-6.25</v>
      </c>
      <c r="O23" s="12">
        <v>-3.72</v>
      </c>
      <c r="P23" s="12">
        <v>-7.53</v>
      </c>
      <c r="Q23" s="31">
        <v>-3.7333473448494345</v>
      </c>
      <c r="R23" s="31">
        <v>-7.5620924168929236</v>
      </c>
      <c r="S23" s="12">
        <v>-3.73</v>
      </c>
      <c r="T23" s="12">
        <v>-7.56</v>
      </c>
      <c r="U23" s="12">
        <v>-3.7465799789895371</v>
      </c>
      <c r="V23" s="12">
        <v>-7.5753250510330687</v>
      </c>
      <c r="W23" s="12"/>
      <c r="X23" s="12">
        <v>-7.57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-3.5509347562393061</v>
      </c>
      <c r="AP23" s="12">
        <f>AVERAGE(F23,J23,N23,P23,R23,T23,V23,X23,Z23,AB23,AD23,AF23,AH23,AJ23,AL23,AN23)</f>
        <v>-7.39284731372571</v>
      </c>
      <c r="AQ23" s="12">
        <f t="shared" si="3"/>
        <v>0.46750985511963783</v>
      </c>
      <c r="AR23" s="12">
        <f t="shared" si="2"/>
        <v>0.44097724181898357</v>
      </c>
    </row>
    <row r="24" spans="1:44" ht="15.75" thickBot="1">
      <c r="A24" s="30"/>
      <c r="D24" s="33" t="s">
        <v>65</v>
      </c>
      <c r="E24" s="15">
        <f>ABS(E23-$AO$23)</f>
        <v>0.1990652437606939</v>
      </c>
      <c r="F24" s="16">
        <f>ABS(F23-$AP$23)</f>
        <v>0.12715268627428955</v>
      </c>
      <c r="G24" s="15">
        <f>ABS(G23-$AO$19)</f>
        <v>0.2441820882906236</v>
      </c>
      <c r="H24" s="16">
        <f>ABS(H23-$AP$23)</f>
        <v>0.25987773730737196</v>
      </c>
      <c r="I24" s="15">
        <f>ABS(I23-$AO$19)</f>
        <v>0.17079805812677806</v>
      </c>
      <c r="J24" s="16">
        <f>ABS(J23-$AP$23)</f>
        <v>0.18251372815397815</v>
      </c>
      <c r="K24" s="15">
        <f>ABS(K23-$AO$19)</f>
        <v>0.17079805812679716</v>
      </c>
      <c r="L24" s="16">
        <f>ABS(L23-$AP$23)</f>
        <v>0.18251372815400035</v>
      </c>
      <c r="M24" s="15">
        <v>1.32</v>
      </c>
      <c r="N24" s="16">
        <v>1.24</v>
      </c>
      <c r="O24" s="15">
        <f>ABS(O23-$AO$23)</f>
        <v>0.16906524376069409</v>
      </c>
      <c r="P24" s="16">
        <f>ABS(P23-$AP$23)</f>
        <v>0.13715268627429023</v>
      </c>
      <c r="Q24" s="31"/>
      <c r="R24" s="31"/>
      <c r="S24" s="15">
        <f t="shared" ref="S24:T24" si="8">ABS(S23-$AO$19)</f>
        <v>0.15418208829060731</v>
      </c>
      <c r="T24" s="16">
        <f t="shared" ref="T24" si="9">ABS(T23-$AP$23)</f>
        <v>0.16715268627428959</v>
      </c>
      <c r="U24" s="15">
        <f>ABS(U23-$AO$23)</f>
        <v>0.195645222750231</v>
      </c>
      <c r="V24" s="16">
        <f>ABS(V23-$AP$23)</f>
        <v>0.18247773730735872</v>
      </c>
      <c r="W24" s="15"/>
      <c r="X24" s="46"/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-3.75</v>
      </c>
      <c r="F25" s="12">
        <v>-4.5199999999999996</v>
      </c>
      <c r="G25" s="12">
        <f>G$11-G$13+G$12+198.6-60-SUM(G$14:G$18)</f>
        <v>-3.8200000000000163</v>
      </c>
      <c r="H25" s="12">
        <f>H$11-H$13+H$12+198.6-10*LOG10(A25)-30-SUM(H$14:H$18)</f>
        <v>-4.6424250943932694</v>
      </c>
      <c r="I25" s="12">
        <v>-3.7466159698361707</v>
      </c>
      <c r="J25" s="12">
        <v>-4.5650610852398756</v>
      </c>
      <c r="K25" s="12"/>
      <c r="L25" s="12">
        <v>-4.5650610852398996</v>
      </c>
      <c r="M25" s="12">
        <v>-2.4300000000000002</v>
      </c>
      <c r="N25" s="12">
        <v>-3.24</v>
      </c>
      <c r="O25" s="12">
        <v>-3.72</v>
      </c>
      <c r="P25" s="12">
        <v>-4.53</v>
      </c>
      <c r="Q25" s="31">
        <v>-3.7333473448494345</v>
      </c>
      <c r="R25" s="31">
        <v>-4.551792460253111</v>
      </c>
      <c r="S25" s="12">
        <v>-3.73</v>
      </c>
      <c r="T25" s="12">
        <v>-4.55</v>
      </c>
      <c r="U25" s="12">
        <v>-3.7465799789895371</v>
      </c>
      <c r="V25" s="12">
        <v>-4.5650250943932562</v>
      </c>
      <c r="W25" s="12"/>
      <c r="X25" s="12">
        <v>-4.55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-3.5509347562393061</v>
      </c>
      <c r="AP25" s="12">
        <f>AVERAGE(F25,J25,N25,P25,R25,T25,V25,X25,Z25,AB25,AD25,AF25,AH25,AJ25,AL25,AN25)</f>
        <v>-4.3839848299857804</v>
      </c>
      <c r="AQ25" s="12">
        <f t="shared" si="3"/>
        <v>0.46750985511963783</v>
      </c>
      <c r="AR25" s="12">
        <f t="shared" si="2"/>
        <v>0.44112606137150534</v>
      </c>
    </row>
    <row r="26" spans="1:44" ht="15.75" thickBot="1">
      <c r="A26" s="30"/>
      <c r="D26" s="33" t="s">
        <v>65</v>
      </c>
      <c r="E26" s="15">
        <f>ABS(E25-$AO$25)</f>
        <v>0.1990652437606939</v>
      </c>
      <c r="F26" s="16">
        <f>ABS(F25-$AP$25)</f>
        <v>0.13601517001421914</v>
      </c>
      <c r="G26" s="15">
        <f>ABS(G25-$AO$19)</f>
        <v>0.2441820882906236</v>
      </c>
      <c r="H26" s="16">
        <f>ABS(H25-$AP$25)</f>
        <v>0.25844026440748902</v>
      </c>
      <c r="I26" s="15">
        <f>ABS(I25-$AO$19)</f>
        <v>0.17079805812677806</v>
      </c>
      <c r="J26" s="16">
        <f>ABS(J25-$AP$25)</f>
        <v>0.18107625525409521</v>
      </c>
      <c r="K26" s="15"/>
      <c r="L26" s="16">
        <f>ABS(L25-$AP$25)</f>
        <v>0.18107625525411919</v>
      </c>
      <c r="M26" s="15">
        <v>1.32</v>
      </c>
      <c r="N26" s="16">
        <v>1.26</v>
      </c>
      <c r="O26" s="15">
        <f>ABS(O25-$AO$25)</f>
        <v>0.16906524376069409</v>
      </c>
      <c r="P26" s="16">
        <f>ABS(P25-$AP$25)</f>
        <v>0.14601517001421982</v>
      </c>
      <c r="Q26" s="31"/>
      <c r="R26" s="31"/>
      <c r="S26" s="15">
        <f t="shared" ref="S26:T26" si="10">ABS(S25-$AO$19)</f>
        <v>0.15418208829060731</v>
      </c>
      <c r="T26" s="16">
        <f t="shared" ref="T26" si="11">ABS(T25-$AP$25)</f>
        <v>0.16601517001421939</v>
      </c>
      <c r="U26" s="15">
        <f>ABS(U25-$AO$25)</f>
        <v>0.195645222750231</v>
      </c>
      <c r="V26" s="16">
        <f>ABS(V25-$AP$25)</f>
        <v>0.18104026440747578</v>
      </c>
      <c r="W26" s="15"/>
      <c r="X26" s="16"/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-3.75</v>
      </c>
      <c r="F27" s="12">
        <v>-1.52</v>
      </c>
      <c r="G27" s="12">
        <f>G$11-G$13+G$12+198.6-60-SUM(G$14:G$18)</f>
        <v>-3.8200000000000163</v>
      </c>
      <c r="H27" s="12">
        <f>H$11-H$13+H$12+198.6-10*LOG10(A27)-30-SUM(H$14:H$18)</f>
        <v>-1.6321251377534569</v>
      </c>
      <c r="I27" s="12">
        <v>-3.7466159698361707</v>
      </c>
      <c r="J27" s="12">
        <v>-1.5547611286000631</v>
      </c>
      <c r="K27" s="12"/>
      <c r="L27" s="12">
        <v>-1.55476112860008</v>
      </c>
      <c r="M27" s="12">
        <v>-2.4300000000000002</v>
      </c>
      <c r="N27" s="12">
        <v>-0.23</v>
      </c>
      <c r="O27" s="12">
        <v>-3.72</v>
      </c>
      <c r="P27" s="12">
        <v>-1.53</v>
      </c>
      <c r="Q27" s="31">
        <v>-3.7333473448494345</v>
      </c>
      <c r="R27" s="31">
        <v>-1.5414925036132985</v>
      </c>
      <c r="S27" s="12">
        <v>-3.73</v>
      </c>
      <c r="T27" s="12">
        <v>-1.54</v>
      </c>
      <c r="U27" s="12">
        <v>-3.7465799789895371</v>
      </c>
      <c r="V27" s="12">
        <v>-1.5547251377534437</v>
      </c>
      <c r="W27" s="12"/>
      <c r="X27" s="12">
        <v>-1.54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-3.5509347562393061</v>
      </c>
      <c r="AP27" s="12">
        <f>AVERAGE(F27,J27,N27,P27,R27,T27,V27,X27,Z27,AB27,AD27,AF27,AH27,AJ27,AL27,AN27)</f>
        <v>-1.3763723462458506</v>
      </c>
      <c r="AQ27" s="12">
        <f t="shared" si="3"/>
        <v>0.46750985511963783</v>
      </c>
      <c r="AR27" s="12">
        <f t="shared" si="2"/>
        <v>0.44172766564849297</v>
      </c>
    </row>
    <row r="28" spans="1:44" ht="15.75" thickBot="1">
      <c r="A28" s="30"/>
      <c r="D28" s="33" t="s">
        <v>65</v>
      </c>
      <c r="E28" s="15">
        <f>ABS(E27-$AO$27)</f>
        <v>0.1990652437606939</v>
      </c>
      <c r="F28" s="16">
        <f>ABS(F27-$AP$27)</f>
        <v>0.14362765375414943</v>
      </c>
      <c r="G28" s="15">
        <f>ABS(G27-$AO$19)</f>
        <v>0.2441820882906236</v>
      </c>
      <c r="H28" s="16">
        <f>ABS(H27-$AP$27)</f>
        <v>0.25575279150760633</v>
      </c>
      <c r="I28" s="15">
        <f>ABS(I27-$AO$19)</f>
        <v>0.17079805812677806</v>
      </c>
      <c r="J28" s="16">
        <f>ABS(J27-$AP$27)</f>
        <v>0.17838878235421252</v>
      </c>
      <c r="K28" s="15"/>
      <c r="L28" s="16">
        <f>ABS(L27-$AP$27)</f>
        <v>0.17838878235422939</v>
      </c>
      <c r="M28" s="15">
        <v>1.32</v>
      </c>
      <c r="N28" s="16">
        <v>1.27</v>
      </c>
      <c r="O28" s="15">
        <f>ABS(O27-$AO$27)</f>
        <v>0.16906524376069409</v>
      </c>
      <c r="P28" s="16">
        <f>ABS(P27-$AP$27)</f>
        <v>0.15362765375414944</v>
      </c>
      <c r="Q28" s="31"/>
      <c r="R28" s="31"/>
      <c r="S28" s="15">
        <f t="shared" ref="S28:T28" si="12">ABS(S27-$AO$19)</f>
        <v>0.15418208829060731</v>
      </c>
      <c r="T28" s="16">
        <f t="shared" ref="T28" si="13">ABS(T27-$AP$27)</f>
        <v>0.16362765375414945</v>
      </c>
      <c r="U28" s="15">
        <f>ABS(U27-$AO$27)</f>
        <v>0.195645222750231</v>
      </c>
      <c r="V28" s="16">
        <f>ABS(V27-$AP$27)</f>
        <v>0.17835279150759309</v>
      </c>
      <c r="W28" s="15"/>
      <c r="X28" s="16"/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-3.75</v>
      </c>
      <c r="F29" s="12">
        <v>0.24</v>
      </c>
      <c r="G29" s="12">
        <f>G$11-G$13+G$12+198.6-60-SUM(G$14:G$18)</f>
        <v>-3.8200000000000163</v>
      </c>
      <c r="H29" s="12">
        <f>H$11-H$13+H$12+198.6-10*LOG10(A29)-30-SUM(H$14:H$18)</f>
        <v>0.12878745280335657</v>
      </c>
      <c r="I29" s="12">
        <v>-3.7466159698361707</v>
      </c>
      <c r="J29" s="12">
        <v>0.20615146195675038</v>
      </c>
      <c r="K29" s="12"/>
      <c r="L29" s="12"/>
      <c r="M29" s="12">
        <v>-2.4300000000000002</v>
      </c>
      <c r="N29" s="12">
        <v>1.53</v>
      </c>
      <c r="O29" s="12">
        <v>-3.72</v>
      </c>
      <c r="P29" s="12">
        <v>0.23</v>
      </c>
      <c r="Q29" s="31">
        <v>-3.7333473448494345</v>
      </c>
      <c r="R29" s="31">
        <v>0.219420086943515</v>
      </c>
      <c r="S29" s="12">
        <v>-3.73</v>
      </c>
      <c r="T29" s="12">
        <v>0.22</v>
      </c>
      <c r="U29" s="12">
        <v>-3.7465799789895371</v>
      </c>
      <c r="V29" s="12">
        <v>0.20618745280336981</v>
      </c>
      <c r="W29" s="12"/>
      <c r="X29" s="12">
        <v>0.22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-3.5509347562393061</v>
      </c>
      <c r="AP29" s="12">
        <f>AVERAGE(F29,J29,N29,P29,R29,T29,V29,X29,Z29,AB29,AD29,AF29,AH29,AJ29,AL29,AN29)</f>
        <v>0.38396987521295445</v>
      </c>
      <c r="AQ29" s="12">
        <f t="shared" si="3"/>
        <v>0.46750985511963783</v>
      </c>
      <c r="AR29" s="12">
        <f t="shared" si="2"/>
        <v>0.44155643363642338</v>
      </c>
    </row>
    <row r="30" spans="1:44" ht="15.75" thickBot="1">
      <c r="A30" s="30"/>
      <c r="D30" s="33" t="s">
        <v>65</v>
      </c>
      <c r="E30" s="15">
        <f>ABS(E29-$AO$29)</f>
        <v>0.1990652437606939</v>
      </c>
      <c r="F30" s="16">
        <f>ABS(F29-$AP$29)</f>
        <v>0.14396987521295446</v>
      </c>
      <c r="G30" s="15">
        <f>ABS(G29-$AO$19)</f>
        <v>0.2441820882906236</v>
      </c>
      <c r="H30" s="16">
        <f>ABS(H29-$AP$29)</f>
        <v>0.25518242240959788</v>
      </c>
      <c r="I30" s="15">
        <f>ABS(I29-$AO$19)</f>
        <v>0.17079805812677806</v>
      </c>
      <c r="J30" s="16">
        <f>ABS(J29-$AP$29)</f>
        <v>0.17781841325620407</v>
      </c>
      <c r="K30" s="15"/>
      <c r="L30" s="16"/>
      <c r="M30" s="15">
        <v>1.32</v>
      </c>
      <c r="N30" s="16">
        <v>1.27</v>
      </c>
      <c r="O30" s="15">
        <f>ABS(O29-$AO$29)</f>
        <v>0.16906524376069409</v>
      </c>
      <c r="P30" s="16">
        <f>ABS(P29-$AP$29)</f>
        <v>0.15396987521295444</v>
      </c>
      <c r="Q30" s="31"/>
      <c r="R30" s="31"/>
      <c r="S30" s="15">
        <f t="shared" ref="S30:T30" si="14">ABS(S29-$AO$19)</f>
        <v>0.15418208829060731</v>
      </c>
      <c r="T30" s="16">
        <f t="shared" ref="T30" si="15">ABS(T29-$AP$29)</f>
        <v>0.16396987521295445</v>
      </c>
      <c r="U30" s="15">
        <f>ABS(U29-$AO$29)</f>
        <v>0.195645222750231</v>
      </c>
      <c r="V30" s="16">
        <f>ABS(V29-$AP$29)</f>
        <v>0.17778242240958464</v>
      </c>
      <c r="W30" s="15"/>
      <c r="X30" s="16"/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-3.75</v>
      </c>
      <c r="F31" s="12">
        <v>3.24</v>
      </c>
      <c r="G31" s="12">
        <f>G$11-G$13+G$12+198.6-60-SUM(G$14:G$18)</f>
        <v>-3.8200000000000163</v>
      </c>
      <c r="H31" s="12">
        <f>H$11-H$13+H$12+198.6-10*LOG10(A31)-30-SUM(H$14:H$18)</f>
        <v>3.1390874094431691</v>
      </c>
      <c r="I31" s="12">
        <v>-3.7466159698361707</v>
      </c>
      <c r="J31" s="12">
        <v>3.2164514185965629</v>
      </c>
      <c r="K31" s="12"/>
      <c r="L31" s="12">
        <v>3.2164514185965398</v>
      </c>
      <c r="M31" s="12">
        <v>-2.4300000000000002</v>
      </c>
      <c r="N31" s="12">
        <v>4.53</v>
      </c>
      <c r="O31" s="12">
        <v>-3.72</v>
      </c>
      <c r="P31" s="12">
        <v>3.24</v>
      </c>
      <c r="Q31" s="31">
        <v>-3.7333473448494345</v>
      </c>
      <c r="R31" s="31">
        <v>3.2297200435833275</v>
      </c>
      <c r="S31" s="12">
        <v>-3.73</v>
      </c>
      <c r="T31" s="12">
        <v>3.23</v>
      </c>
      <c r="U31" s="12">
        <v>-3.7465799789895371</v>
      </c>
      <c r="V31" s="12">
        <v>3.2164874094431823</v>
      </c>
      <c r="W31" s="12"/>
      <c r="X31" s="12">
        <v>3.23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-3.5509347562393061</v>
      </c>
      <c r="AP31" s="12">
        <f>AVERAGE(F31,J31,N31,P31,R31,T31,V31,X31,Z31,AB31,AD31,AF31,AH31,AJ31,AL31,AN31)</f>
        <v>3.391582358952884</v>
      </c>
      <c r="AQ31" s="12">
        <f t="shared" si="3"/>
        <v>0.46750985511963783</v>
      </c>
      <c r="AR31" s="12">
        <f t="shared" si="2"/>
        <v>0.43851529589555166</v>
      </c>
    </row>
    <row r="32" spans="1:44" ht="15.75" thickBot="1">
      <c r="A32" s="30"/>
      <c r="D32" s="33" t="s">
        <v>65</v>
      </c>
      <c r="E32" s="15">
        <f>ABS(E31-$AO$31)</f>
        <v>0.1990652437606939</v>
      </c>
      <c r="F32" s="16">
        <f>ABS(F31-$AP$31)</f>
        <v>0.15158235895288374</v>
      </c>
      <c r="G32" s="15">
        <f>ABS(G31-$AO$19)</f>
        <v>0.2441820882906236</v>
      </c>
      <c r="H32" s="16">
        <f>ABS(H31-$AP$31)</f>
        <v>0.25249494950971485</v>
      </c>
      <c r="I32" s="15">
        <f>ABS(I31-$AO$19)</f>
        <v>0.17079805812677806</v>
      </c>
      <c r="J32" s="16">
        <f>ABS(J31-$AP$31)</f>
        <v>0.17513094035632104</v>
      </c>
      <c r="K32" s="15"/>
      <c r="L32" s="16">
        <f>ABS(L31-$AP$31)</f>
        <v>0.17513094035634413</v>
      </c>
      <c r="M32" s="15">
        <v>1.32</v>
      </c>
      <c r="N32" s="16">
        <v>1.28</v>
      </c>
      <c r="O32" s="15">
        <f>ABS(O31-$AO$31)</f>
        <v>0.16906524376069409</v>
      </c>
      <c r="P32" s="16">
        <f>ABS(P31-$AP$31)</f>
        <v>0.15158235895288374</v>
      </c>
      <c r="Q32" s="31"/>
      <c r="R32" s="31"/>
      <c r="S32" s="15">
        <f t="shared" ref="S32:T32" si="16">ABS(S31-$AO$19)</f>
        <v>0.15418208829060731</v>
      </c>
      <c r="T32" s="16">
        <f t="shared" ref="T32" si="17">ABS(T31-$AP$31)</f>
        <v>0.16158235895288398</v>
      </c>
      <c r="U32" s="15">
        <f>ABS(U31-$AO$31)</f>
        <v>0.195645222750231</v>
      </c>
      <c r="V32" s="16">
        <f>ABS(V31-$AP$31)</f>
        <v>0.17509494950970161</v>
      </c>
      <c r="W32" s="15"/>
      <c r="X32" s="16"/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-3.75</v>
      </c>
      <c r="F33" s="12">
        <v>9.24</v>
      </c>
      <c r="G33" s="12">
        <f>G$11-G$13+G$12+198.6-60-SUM(G$14:G$18)</f>
        <v>-3.8200000000000163</v>
      </c>
      <c r="H33" s="12">
        <f>H$11-H$13+H$12+198.6-10*LOG10(A33)-30-SUM(H$14:H$18)</f>
        <v>9.1596873227227942</v>
      </c>
      <c r="I33" s="12">
        <v>-3.7466159698361707</v>
      </c>
      <c r="J33" s="12">
        <v>9.237051331876188</v>
      </c>
      <c r="K33" s="12"/>
      <c r="L33" s="12">
        <v>9.2370513318761702</v>
      </c>
      <c r="M33" s="12">
        <v>-2.4300000000000002</v>
      </c>
      <c r="N33" s="12">
        <v>10.56</v>
      </c>
      <c r="O33" s="12">
        <v>-3.72</v>
      </c>
      <c r="P33" s="12">
        <v>9.26</v>
      </c>
      <c r="Q33" s="31">
        <v>-3.7333473448494345</v>
      </c>
      <c r="R33" s="31">
        <v>9.2503199568629526</v>
      </c>
      <c r="S33" s="12">
        <v>-3.73</v>
      </c>
      <c r="T33" s="12">
        <v>9.25</v>
      </c>
      <c r="U33" s="12">
        <v>-3.7465799789895371</v>
      </c>
      <c r="V33" s="12">
        <v>9.2370873227228074</v>
      </c>
      <c r="W33" s="12"/>
      <c r="X33" s="12">
        <v>9.25</v>
      </c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-3.5509347562393061</v>
      </c>
      <c r="AP33" s="12">
        <f>AVERAGE(F33,J33,N33,P33,R33,T33,V33,X33,Z33,AB33,AD33,AF33,AH33,AJ33,AL33,AN33)</f>
        <v>9.4105573264327447</v>
      </c>
      <c r="AQ33" s="12">
        <f t="shared" si="3"/>
        <v>0.46750985511963783</v>
      </c>
      <c r="AR33" s="12">
        <f t="shared" si="2"/>
        <v>0.44248561611085491</v>
      </c>
    </row>
    <row r="34" spans="1:44" ht="15.75" thickBot="1">
      <c r="D34" s="33" t="s">
        <v>65</v>
      </c>
      <c r="E34" s="15">
        <f>ABS(E33-$AO$33)</f>
        <v>0.1990652437606939</v>
      </c>
      <c r="F34" s="16">
        <f>ABS(F33-$AP$33)</f>
        <v>0.17055732643274446</v>
      </c>
      <c r="G34" s="15">
        <f>ABS(G33-$AO$19)</f>
        <v>0.2441820882906236</v>
      </c>
      <c r="H34" s="16">
        <f>ABS(H33-$AP$33)</f>
        <v>0.2508700037099505</v>
      </c>
      <c r="I34" s="15">
        <f>ABS(I33-$AO$19)</f>
        <v>0.17079805812677806</v>
      </c>
      <c r="J34" s="16">
        <f>ABS(J33-$AP$33)</f>
        <v>0.17350599455655669</v>
      </c>
      <c r="K34" s="15"/>
      <c r="L34" s="16">
        <f>ABS(L33-$AP$33)</f>
        <v>0.17350599455657445</v>
      </c>
      <c r="M34" s="15">
        <v>1.32</v>
      </c>
      <c r="N34" s="16">
        <v>1.32</v>
      </c>
      <c r="O34" s="15">
        <f>ABS(O33-$AO$33)</f>
        <v>0.16906524376069409</v>
      </c>
      <c r="P34" s="16">
        <f>ABS(P33-$AP$33)</f>
        <v>0.15055732643274489</v>
      </c>
      <c r="Q34" s="15"/>
      <c r="R34" s="16"/>
      <c r="S34" s="15">
        <f t="shared" ref="S34:T34" si="18">ABS(S33-$AO$19)</f>
        <v>0.15418208829060731</v>
      </c>
      <c r="T34" s="16">
        <f t="shared" ref="T34" si="19">ABS(T33-$AP$33)</f>
        <v>0.16055732643274467</v>
      </c>
      <c r="U34" s="15">
        <f>ABS(U33-$AO$33)</f>
        <v>0.195645222750231</v>
      </c>
      <c r="V34" s="16">
        <f>ABS(V33-$AP$33)</f>
        <v>0.17347000370993726</v>
      </c>
      <c r="W34" s="15"/>
      <c r="X34" s="16"/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W8" sqref="W8:X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61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73</v>
      </c>
      <c r="H8" s="42"/>
      <c r="I8" s="41" t="s">
        <v>77</v>
      </c>
      <c r="J8" s="42"/>
      <c r="K8" s="41" t="s">
        <v>78</v>
      </c>
      <c r="L8" s="42"/>
      <c r="M8" s="41" t="s">
        <v>79</v>
      </c>
      <c r="N8" s="43"/>
      <c r="O8" s="41" t="s">
        <v>80</v>
      </c>
      <c r="P8" s="42"/>
      <c r="Q8" s="41" t="s">
        <v>81</v>
      </c>
      <c r="R8" s="42"/>
      <c r="S8" s="41" t="s">
        <v>82</v>
      </c>
      <c r="T8" s="42"/>
      <c r="U8" s="41" t="s">
        <v>83</v>
      </c>
      <c r="V8" s="42"/>
      <c r="W8" s="41" t="s">
        <v>84</v>
      </c>
      <c r="X8" s="42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70</v>
      </c>
      <c r="E11" s="12">
        <v>89.8</v>
      </c>
      <c r="F11" s="12">
        <v>23</v>
      </c>
      <c r="G11" s="31">
        <v>89.8</v>
      </c>
      <c r="H11" s="12">
        <v>23</v>
      </c>
      <c r="I11" s="12">
        <v>89.8</v>
      </c>
      <c r="J11" s="12">
        <v>23</v>
      </c>
      <c r="K11" s="12">
        <v>89.8</v>
      </c>
      <c r="L11" s="12">
        <v>23</v>
      </c>
      <c r="M11" s="12">
        <v>89</v>
      </c>
      <c r="N11" s="12">
        <v>23</v>
      </c>
      <c r="O11" s="12">
        <v>89.8</v>
      </c>
      <c r="P11" s="12">
        <v>23</v>
      </c>
      <c r="Q11" s="31">
        <v>89.8</v>
      </c>
      <c r="R11" s="31">
        <v>23</v>
      </c>
      <c r="S11" s="12">
        <v>89.8</v>
      </c>
      <c r="T11" s="12">
        <v>23</v>
      </c>
      <c r="U11" s="12">
        <v>89.8</v>
      </c>
      <c r="V11" s="12">
        <v>23</v>
      </c>
      <c r="W11" s="12">
        <v>89.8</v>
      </c>
      <c r="X11" s="12">
        <v>23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89.699999999999989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0.26666666666666572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16.7</v>
      </c>
      <c r="G12" s="12">
        <v>-31.62</v>
      </c>
      <c r="H12" s="12">
        <v>16.7</v>
      </c>
      <c r="I12" s="12">
        <v>-31.62397997898956</v>
      </c>
      <c r="J12" s="12">
        <v>16.7</v>
      </c>
      <c r="K12" s="12">
        <v>-31.623979978989599</v>
      </c>
      <c r="L12" s="12">
        <v>16.7</v>
      </c>
      <c r="M12" s="12">
        <v>-31.62</v>
      </c>
      <c r="N12" s="12">
        <v>16.7</v>
      </c>
      <c r="O12" s="12">
        <v>-31.6</v>
      </c>
      <c r="P12" s="12">
        <v>16.700045023123906</v>
      </c>
      <c r="Q12" s="31">
        <v>-31.62397997898956</v>
      </c>
      <c r="R12" s="31">
        <v>16.7</v>
      </c>
      <c r="S12" s="12">
        <v>-31.623979978989599</v>
      </c>
      <c r="T12" s="12">
        <v>16.7</v>
      </c>
      <c r="U12" s="45">
        <v>-31.62397997898956</v>
      </c>
      <c r="V12" s="12">
        <v>16.7</v>
      </c>
      <c r="W12" s="12">
        <v>-31.623979978989599</v>
      </c>
      <c r="X12" s="12">
        <v>16.7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-31.619987486868485</v>
      </c>
      <c r="AP12" s="12">
        <f t="shared" si="1"/>
        <v>16.700005627890487</v>
      </c>
      <c r="AQ12" s="12">
        <f>_xlfn.STDEV.S(E12,G12,I12,M12,O12,Q12,S12,U12,W12,Y12,AA12,AC12,AE12,AG12,AI12,AK12,AM12)</f>
        <v>7.7395094348772248E-3</v>
      </c>
      <c r="AR12" s="12">
        <f t="shared" ref="AR12:AR33" si="2">_xlfn.STDEV.S(F12,H12,J12,N12,P12,R12,T12,V12,X12,Z12,AB12,AD12,AF12,AH12,AJ12,AL12,AN12)</f>
        <v>1.5007707968806017E-5</v>
      </c>
    </row>
    <row r="13" spans="4:44" ht="15.75" customHeight="1" thickBot="1">
      <c r="D13" s="34" t="s">
        <v>26</v>
      </c>
      <c r="E13" s="12">
        <v>190.58</v>
      </c>
      <c r="F13" s="12">
        <v>190.58</v>
      </c>
      <c r="G13" s="12">
        <v>190.56</v>
      </c>
      <c r="H13" s="12">
        <v>190.56</v>
      </c>
      <c r="I13" s="12">
        <v>190.58029518659691</v>
      </c>
      <c r="J13" s="12">
        <v>190.58029518659691</v>
      </c>
      <c r="K13" s="12">
        <v>190.580295186597</v>
      </c>
      <c r="L13" s="12">
        <v>190.580295186597</v>
      </c>
      <c r="M13" s="12">
        <v>190.96</v>
      </c>
      <c r="N13" s="12">
        <v>190.96</v>
      </c>
      <c r="O13" s="12">
        <v>190.57206737264562</v>
      </c>
      <c r="P13" s="12">
        <v>190.57206737264562</v>
      </c>
      <c r="Q13" s="31">
        <v>190.580295191419</v>
      </c>
      <c r="R13" s="31">
        <v>190.580295191419</v>
      </c>
      <c r="S13" s="12">
        <v>190.58</v>
      </c>
      <c r="T13" s="12">
        <v>190.58</v>
      </c>
      <c r="U13" s="12">
        <v>190.58029999999999</v>
      </c>
      <c r="V13" s="12">
        <v>190.58029999999999</v>
      </c>
      <c r="W13" s="12">
        <v>190.580295186597</v>
      </c>
      <c r="X13" s="12">
        <v>190.580295186597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190.62665661715732</v>
      </c>
      <c r="AP13" s="12">
        <f t="shared" si="1"/>
        <v>190.62665661715732</v>
      </c>
      <c r="AQ13" s="12">
        <f t="shared" ref="AQ13:AQ33" si="3">_xlfn.STDEV.S(E13,G13,I13,M13,O13,Q13,S13,U13,W13,Y13,AA13,AC13,AE13,AG13,AI13,AK13,AM13)</f>
        <v>0.12796385471551228</v>
      </c>
      <c r="AR13" s="12">
        <f t="shared" si="2"/>
        <v>0.12796385471551228</v>
      </c>
    </row>
    <row r="14" spans="4:44" ht="15.75" customHeight="1" thickBot="1">
      <c r="D14" s="34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0.16170792375162177</v>
      </c>
      <c r="R14" s="31">
        <v>0.16170792375162177</v>
      </c>
      <c r="S14" s="12">
        <v>0.16</v>
      </c>
      <c r="T14" s="12">
        <v>0.16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0.19040811133270613</v>
      </c>
      <c r="AP14" s="12">
        <f t="shared" si="1"/>
        <v>0.19040811133270613</v>
      </c>
      <c r="AQ14" s="12">
        <f t="shared" si="3"/>
        <v>1.7372587058337895E-2</v>
      </c>
      <c r="AR14" s="12">
        <f t="shared" si="2"/>
        <v>1.7372587058337895E-2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4.7102773760513248E-16</v>
      </c>
      <c r="AR16" s="12">
        <f t="shared" si="2"/>
        <v>4.7102773760513248E-16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-2.2000000000000002</v>
      </c>
      <c r="F19" s="12">
        <v>-23.97</v>
      </c>
      <c r="G19" s="12">
        <f>G$11-G$13+G$12+198.6-60-SUM(G$14:G$18)</f>
        <v>-2.1800000000000015</v>
      </c>
      <c r="H19" s="12">
        <f>H$11-H$13+H$12+198.6-10*LOG10(A19)-30-SUM(H$14:H$18)</f>
        <v>-23.994237554869521</v>
      </c>
      <c r="I19" s="12">
        <v>-2.2042751655864663</v>
      </c>
      <c r="J19" s="12">
        <v>-24.014532741466411</v>
      </c>
      <c r="K19" s="12"/>
      <c r="L19" s="12"/>
      <c r="M19" s="12">
        <v>-2.59</v>
      </c>
      <c r="N19" s="12">
        <v>-24.4</v>
      </c>
      <c r="O19" s="12">
        <v>-2.2000000000000002</v>
      </c>
      <c r="P19" s="12">
        <v>-24.01</v>
      </c>
      <c r="Q19" s="31">
        <v>-2.1659830941601967</v>
      </c>
      <c r="R19" s="31">
        <v>-23.976240670040113</v>
      </c>
      <c r="S19" s="12">
        <v>-2.17</v>
      </c>
      <c r="T19" s="12">
        <v>-23.98</v>
      </c>
      <c r="U19" s="12">
        <v>-2.2058369458995983</v>
      </c>
      <c r="V19" s="12">
        <v>-24.016094521779536</v>
      </c>
      <c r="W19" s="12">
        <v>-2.2000000000000002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-2.2420119007057826</v>
      </c>
      <c r="AP19" s="12">
        <f t="shared" si="1"/>
        <v>-24.052409704755153</v>
      </c>
      <c r="AQ19" s="12">
        <f t="shared" si="3"/>
        <v>0.13393454520345782</v>
      </c>
      <c r="AR19" s="12">
        <f t="shared" si="2"/>
        <v>0.14450323725630065</v>
      </c>
    </row>
    <row r="20" spans="1:44" ht="15.75" thickBot="1">
      <c r="A20" s="30"/>
      <c r="D20" s="33" t="s">
        <v>65</v>
      </c>
      <c r="E20" s="15">
        <f>ABS(E19-$AO$19)</f>
        <v>4.2011900705782423E-2</v>
      </c>
      <c r="F20" s="16">
        <f>ABS(F19-$AP$19)</f>
        <v>8.2409704755153967E-2</v>
      </c>
      <c r="G20" s="15">
        <f>ABS(G19-$AO$19)</f>
        <v>6.2011900705781109E-2</v>
      </c>
      <c r="H20" s="16">
        <f>ABS(H19-$AP$19)</f>
        <v>5.8172149885631796E-2</v>
      </c>
      <c r="I20" s="15">
        <f>ABS(I19-$AO$19)</f>
        <v>3.77367351193163E-2</v>
      </c>
      <c r="J20" s="16">
        <f>ABS(J19-$AP$19)</f>
        <v>3.7876963288741905E-2</v>
      </c>
      <c r="K20" s="15"/>
      <c r="L20" s="16"/>
      <c r="M20" s="15">
        <v>0.39</v>
      </c>
      <c r="N20" s="16">
        <v>0.41</v>
      </c>
      <c r="O20" s="15">
        <f>ABS(O19-$AO$19)</f>
        <v>4.2011900705782423E-2</v>
      </c>
      <c r="P20" s="16">
        <f>ABS(P19-$AP$19)</f>
        <v>4.2409704755151267E-2</v>
      </c>
      <c r="Q20" s="31"/>
      <c r="R20" s="31"/>
      <c r="S20" s="15">
        <f t="shared" ref="S20:T20" si="4">ABS(S19-$AO$19)</f>
        <v>7.2011900705782672E-2</v>
      </c>
      <c r="T20" s="16">
        <f t="shared" ref="T20" si="5">ABS(T19-$AP$19)</f>
        <v>7.2409704755152404E-2</v>
      </c>
      <c r="U20" s="15">
        <f>ABS(U19-$AO$19)</f>
        <v>3.6174954806184267E-2</v>
      </c>
      <c r="V20" s="16">
        <f>ABS(V19-$AP$19)</f>
        <v>3.6315182975616978E-2</v>
      </c>
      <c r="W20" s="15"/>
      <c r="X20" s="16"/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-2.2000000000000002</v>
      </c>
      <c r="F21" s="12">
        <v>-19.2</v>
      </c>
      <c r="G21" s="12">
        <f>G$11-G$13+G$12+198.6-60-SUM(G$14:G$18)</f>
        <v>-2.1800000000000015</v>
      </c>
      <c r="H21" s="12">
        <f>H$11-H$13+H$12+198.6-10*LOG10(A21)-30-SUM(H$14:H$18)</f>
        <v>-19.223025007672895</v>
      </c>
      <c r="I21" s="12">
        <v>-2.2042751655864663</v>
      </c>
      <c r="J21" s="12">
        <v>-19.243320194269785</v>
      </c>
      <c r="K21" s="12"/>
      <c r="L21" s="12"/>
      <c r="M21" s="12">
        <v>-2.59</v>
      </c>
      <c r="N21" s="12">
        <v>-19.62</v>
      </c>
      <c r="O21" s="12">
        <v>-2.2000000000000002</v>
      </c>
      <c r="P21" s="12">
        <v>-19.239999999999998</v>
      </c>
      <c r="Q21" s="31">
        <v>-2.1659830941601967</v>
      </c>
      <c r="R21" s="31">
        <v>-19.205028122843487</v>
      </c>
      <c r="S21" s="12">
        <v>-2.17</v>
      </c>
      <c r="T21" s="12">
        <v>-19.21</v>
      </c>
      <c r="U21" s="12">
        <v>-2.2058369458995983</v>
      </c>
      <c r="V21" s="12">
        <v>-19.24488197458291</v>
      </c>
      <c r="W21" s="12"/>
      <c r="X21" s="12">
        <v>-19.23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-2.2480136008066087</v>
      </c>
      <c r="AP21" s="12">
        <f>AVERAGE(F21,J21,N21,P21,R21,T21,V21,X21,Z21,AB21,AD21,AF21,AH21,AJ21,AL21,AN21)</f>
        <v>-19.274153786462023</v>
      </c>
      <c r="AQ21" s="12">
        <f t="shared" si="3"/>
        <v>0.14248808194876772</v>
      </c>
      <c r="AR21" s="12">
        <f t="shared" si="2"/>
        <v>0.13287669622858103</v>
      </c>
    </row>
    <row r="22" spans="1:44" ht="15.75" thickBot="1">
      <c r="A22" s="30"/>
      <c r="D22" s="33" t="s">
        <v>65</v>
      </c>
      <c r="E22" s="15">
        <f>ABS(E21-$AO$21)</f>
        <v>4.8013600806608547E-2</v>
      </c>
      <c r="F22" s="16">
        <f>ABS(F21-$AP$21)</f>
        <v>7.4153786462023419E-2</v>
      </c>
      <c r="G22" s="15">
        <f>ABS(G21-$AO$19)</f>
        <v>6.2011900705781109E-2</v>
      </c>
      <c r="H22" s="16">
        <f>ABS(H21-$AP$21)</f>
        <v>5.1128778789127693E-2</v>
      </c>
      <c r="I22" s="15">
        <f>ABS(I21-$AO$19)</f>
        <v>3.77367351193163E-2</v>
      </c>
      <c r="J22" s="16">
        <f>ABS(J21-$AP$21)</f>
        <v>3.0833592192237802E-2</v>
      </c>
      <c r="K22" s="15"/>
      <c r="L22" s="16"/>
      <c r="M22" s="15">
        <v>0.39</v>
      </c>
      <c r="N22" s="16">
        <v>0.41</v>
      </c>
      <c r="O22" s="15">
        <f>ABS(O21-$AO$21)</f>
        <v>4.8013600806608547E-2</v>
      </c>
      <c r="P22" s="16">
        <f>ABS(P21-$AP$21)</f>
        <v>3.4153786462024271E-2</v>
      </c>
      <c r="Q22" s="31"/>
      <c r="R22" s="31"/>
      <c r="S22" s="15">
        <f t="shared" ref="S22:T22" si="6">ABS(S21-$AO$19)</f>
        <v>7.2011900705782672E-2</v>
      </c>
      <c r="T22" s="16">
        <f t="shared" ref="T22" si="7">ABS(T21-$AP$21)</f>
        <v>6.4153786462021856E-2</v>
      </c>
      <c r="U22" s="15">
        <f>ABS(U21-$AO$21)</f>
        <v>4.2176654907010391E-2</v>
      </c>
      <c r="V22" s="16">
        <f>ABS(V21-$AP$21)</f>
        <v>2.9271811879112875E-2</v>
      </c>
      <c r="W22" s="16"/>
      <c r="X22" s="16"/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-2.2000000000000002</v>
      </c>
      <c r="F23" s="12">
        <v>-16.2</v>
      </c>
      <c r="G23" s="12">
        <f>G$11-G$13+G$12+198.6-60-SUM(G$14:G$18)</f>
        <v>-2.1800000000000015</v>
      </c>
      <c r="H23" s="12">
        <f>H$11-H$13+H$12+198.6-10*LOG10(A23)-30-SUM(H$14:H$18)</f>
        <v>-16.212725051033082</v>
      </c>
      <c r="I23" s="12">
        <v>-2.2042751655864663</v>
      </c>
      <c r="J23" s="12">
        <v>-16.233020237629972</v>
      </c>
      <c r="K23" s="12">
        <v>-2.2042751655864898</v>
      </c>
      <c r="L23" s="12">
        <v>-16.233020237630001</v>
      </c>
      <c r="M23" s="12">
        <v>-2.59</v>
      </c>
      <c r="N23" s="12">
        <v>-16.61</v>
      </c>
      <c r="O23" s="12">
        <v>-2.2000000000000002</v>
      </c>
      <c r="P23" s="12">
        <v>-16.22</v>
      </c>
      <c r="Q23" s="31">
        <v>-2.1659830941601967</v>
      </c>
      <c r="R23" s="31">
        <v>-16.194728166203674</v>
      </c>
      <c r="S23" s="12">
        <v>-2.17</v>
      </c>
      <c r="T23" s="12">
        <v>-16.2</v>
      </c>
      <c r="U23" s="12">
        <v>-2.2058369458995983</v>
      </c>
      <c r="V23" s="12">
        <v>-16.234582017943104</v>
      </c>
      <c r="W23" s="12"/>
      <c r="X23" s="12">
        <v>-16.22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-2.2480136008066087</v>
      </c>
      <c r="AP23" s="12">
        <f>AVERAGE(F23,J23,N23,P23,R23,T23,V23,X23,Z23,AB23,AD23,AF23,AH23,AJ23,AL23,AN23)</f>
        <v>-16.264041302722095</v>
      </c>
      <c r="AQ23" s="12">
        <f t="shared" si="3"/>
        <v>0.14248808194876772</v>
      </c>
      <c r="AR23" s="12">
        <f t="shared" si="2"/>
        <v>0.13263884189962935</v>
      </c>
    </row>
    <row r="24" spans="1:44" ht="15.75" thickBot="1">
      <c r="A24" s="30"/>
      <c r="D24" s="33" t="s">
        <v>65</v>
      </c>
      <c r="E24" s="15">
        <f>ABS(E23-$AO$23)</f>
        <v>4.8013600806608547E-2</v>
      </c>
      <c r="F24" s="16">
        <f>ABS(F23-$AP$23)</f>
        <v>6.404130272209585E-2</v>
      </c>
      <c r="G24" s="15">
        <f>ABS(G23-$AO$19)</f>
        <v>6.2011900705781109E-2</v>
      </c>
      <c r="H24" s="16">
        <f>ABS(H23-$AP$23)</f>
        <v>5.131625168901266E-2</v>
      </c>
      <c r="I24" s="15">
        <f>ABS(I23-$AO$19)</f>
        <v>3.77367351193163E-2</v>
      </c>
      <c r="J24" s="16">
        <f>ABS(J23-$AP$23)</f>
        <v>3.1021065092122768E-2</v>
      </c>
      <c r="K24" s="15">
        <f>ABS(K23-$AO$19)</f>
        <v>3.7736735119292764E-2</v>
      </c>
      <c r="L24" s="16">
        <f>ABS(L23-$AP$23)</f>
        <v>3.1021065092094346E-2</v>
      </c>
      <c r="M24" s="15">
        <v>0.39</v>
      </c>
      <c r="N24" s="16">
        <v>0.39</v>
      </c>
      <c r="O24" s="15">
        <f>ABS(O23-$AO$23)</f>
        <v>4.8013600806608547E-2</v>
      </c>
      <c r="P24" s="16">
        <f>ABS(P23-$AP$23)</f>
        <v>4.4041302722096276E-2</v>
      </c>
      <c r="Q24" s="31"/>
      <c r="R24" s="31"/>
      <c r="S24" s="15">
        <f t="shared" ref="S24:T24" si="8">ABS(S23-$AO$19)</f>
        <v>7.2011900705782672E-2</v>
      </c>
      <c r="T24" s="16">
        <f t="shared" ref="T24" si="9">ABS(T23-$AP$23)</f>
        <v>6.404130272209585E-2</v>
      </c>
      <c r="U24" s="15">
        <f>ABS(U23-$AO$23)</f>
        <v>4.2176654907010391E-2</v>
      </c>
      <c r="V24" s="16">
        <f>ABS(V23-$AP$23)</f>
        <v>2.9459284778990735E-2</v>
      </c>
      <c r="W24" s="15"/>
      <c r="X24" s="46"/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-2.2000000000000002</v>
      </c>
      <c r="F25" s="12">
        <v>-13.2</v>
      </c>
      <c r="G25" s="12">
        <f>G$11-G$13+G$12+198.6-60-SUM(G$14:G$18)</f>
        <v>-2.1800000000000015</v>
      </c>
      <c r="H25" s="12">
        <f>H$11-H$13+H$12+198.6-10*LOG10(A25)-30-SUM(H$14:H$18)</f>
        <v>-13.202425094393268</v>
      </c>
      <c r="I25" s="12">
        <v>-2.2042751655864663</v>
      </c>
      <c r="J25" s="12">
        <v>-13.22272028099016</v>
      </c>
      <c r="K25" s="12"/>
      <c r="L25" s="12">
        <v>-13.222720280990201</v>
      </c>
      <c r="M25" s="12">
        <v>-2.59</v>
      </c>
      <c r="N25" s="12">
        <v>-13.6</v>
      </c>
      <c r="O25" s="12">
        <v>-2.2000000000000002</v>
      </c>
      <c r="P25" s="12">
        <v>-13.21</v>
      </c>
      <c r="Q25" s="31">
        <v>-2.1659830941601967</v>
      </c>
      <c r="R25" s="31">
        <v>-13.184428209563862</v>
      </c>
      <c r="S25" s="12">
        <v>-2.17</v>
      </c>
      <c r="T25" s="12">
        <v>-13.19</v>
      </c>
      <c r="U25" s="12">
        <v>-2.2058369458995983</v>
      </c>
      <c r="V25" s="12">
        <v>-13.224282061303292</v>
      </c>
      <c r="W25" s="12"/>
      <c r="X25" s="12">
        <v>-13.21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-2.2480136008066087</v>
      </c>
      <c r="AP25" s="12">
        <f>AVERAGE(F25,J25,N25,P25,R25,T25,V25,X25,Z25,AB25,AD25,AF25,AH25,AJ25,AL25,AN25)</f>
        <v>-13.255178818982163</v>
      </c>
      <c r="AQ25" s="12">
        <f t="shared" si="3"/>
        <v>0.14248808194876772</v>
      </c>
      <c r="AR25" s="12">
        <f t="shared" si="2"/>
        <v>0.13217622327670819</v>
      </c>
    </row>
    <row r="26" spans="1:44" ht="15.75" thickBot="1">
      <c r="A26" s="30"/>
      <c r="D26" s="33" t="s">
        <v>65</v>
      </c>
      <c r="E26" s="15">
        <f>ABS(E25-$AO$25)</f>
        <v>4.8013600806608547E-2</v>
      </c>
      <c r="F26" s="16">
        <f>ABS(F25-$AP$25)</f>
        <v>5.5178818982163591E-2</v>
      </c>
      <c r="G26" s="15">
        <f>ABS(G25-$AO$19)</f>
        <v>6.2011900705781109E-2</v>
      </c>
      <c r="H26" s="16">
        <f>ABS(H25-$AP$25)</f>
        <v>5.2753724588894713E-2</v>
      </c>
      <c r="I26" s="15">
        <f>ABS(I25-$AO$19)</f>
        <v>3.77367351193163E-2</v>
      </c>
      <c r="J26" s="16">
        <f>ABS(J25-$AP$25)</f>
        <v>3.2458537992003045E-2</v>
      </c>
      <c r="K26" s="15"/>
      <c r="L26" s="16">
        <f>ABS(L25-$AP$25)</f>
        <v>3.2458537991962189E-2</v>
      </c>
      <c r="M26" s="15">
        <v>0.39</v>
      </c>
      <c r="N26" s="16">
        <v>0.39</v>
      </c>
      <c r="O26" s="15">
        <f>ABS(O25-$AO$25)</f>
        <v>4.8013600806608547E-2</v>
      </c>
      <c r="P26" s="16">
        <f>ABS(P25-$AP$25)</f>
        <v>4.5178818982162028E-2</v>
      </c>
      <c r="Q26" s="31"/>
      <c r="R26" s="31"/>
      <c r="S26" s="15">
        <f t="shared" ref="S26:T26" si="10">ABS(S25-$AO$19)</f>
        <v>7.2011900705782672E-2</v>
      </c>
      <c r="T26" s="16">
        <f t="shared" ref="T26" si="11">ABS(T25-$AP$25)</f>
        <v>6.5178818982163378E-2</v>
      </c>
      <c r="U26" s="15">
        <f>ABS(U25-$AO$25)</f>
        <v>4.2176654907010391E-2</v>
      </c>
      <c r="V26" s="16">
        <f>ABS(V25-$AP$25)</f>
        <v>3.0896757678871012E-2</v>
      </c>
      <c r="W26" s="15"/>
      <c r="X26" s="16"/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-2.2000000000000002</v>
      </c>
      <c r="F27" s="12">
        <v>-10.199999999999999</v>
      </c>
      <c r="G27" s="12">
        <f>G$11-G$13+G$12+198.6-60-SUM(G$14:G$18)</f>
        <v>-2.1800000000000015</v>
      </c>
      <c r="H27" s="12">
        <f>H$11-H$13+H$12+198.6-10*LOG10(A27)-30-SUM(H$14:H$18)</f>
        <v>-10.192125137753456</v>
      </c>
      <c r="I27" s="12">
        <v>-2.2042751655864663</v>
      </c>
      <c r="J27" s="12">
        <v>-10.212420324350347</v>
      </c>
      <c r="K27" s="12"/>
      <c r="L27" s="12">
        <v>-10.212420324350401</v>
      </c>
      <c r="M27" s="12">
        <v>-2.59</v>
      </c>
      <c r="N27" s="12">
        <v>-10.59</v>
      </c>
      <c r="O27" s="12">
        <v>-2.2000000000000002</v>
      </c>
      <c r="P27" s="12">
        <v>-10.199999999999999</v>
      </c>
      <c r="Q27" s="31">
        <v>-2.1659830941601967</v>
      </c>
      <c r="R27" s="31">
        <v>-10.174128252924049</v>
      </c>
      <c r="S27" s="12">
        <v>-2.17</v>
      </c>
      <c r="T27" s="12">
        <v>-10.17</v>
      </c>
      <c r="U27" s="12">
        <v>-2.2058369458995983</v>
      </c>
      <c r="V27" s="12">
        <v>-10.213982104663479</v>
      </c>
      <c r="W27" s="12"/>
      <c r="X27" s="12">
        <v>-10.199999999999999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-2.2480136008066087</v>
      </c>
      <c r="AP27" s="12">
        <f>AVERAGE(F27,J27,N27,P27,R27,T27,V27,X27,Z27,AB27,AD27,AF27,AH27,AJ27,AL27,AN27)</f>
        <v>-10.245066335242234</v>
      </c>
      <c r="AQ27" s="12">
        <f t="shared" si="3"/>
        <v>0.14248808194876772</v>
      </c>
      <c r="AR27" s="12">
        <f t="shared" si="2"/>
        <v>0.1324116053667401</v>
      </c>
    </row>
    <row r="28" spans="1:44" ht="15.75" thickBot="1">
      <c r="A28" s="30"/>
      <c r="D28" s="33" t="s">
        <v>65</v>
      </c>
      <c r="E28" s="15">
        <f>ABS(E27-$AO$27)</f>
        <v>4.8013600806608547E-2</v>
      </c>
      <c r="F28" s="16">
        <f>ABS(F27-$AP$27)</f>
        <v>4.5066335242234246E-2</v>
      </c>
      <c r="G28" s="15">
        <f>ABS(G27-$AO$19)</f>
        <v>6.2011900705781109E-2</v>
      </c>
      <c r="H28" s="16">
        <f>ABS(H27-$AP$27)</f>
        <v>5.2941197488777902E-2</v>
      </c>
      <c r="I28" s="15">
        <f>ABS(I27-$AO$19)</f>
        <v>3.77367351193163E-2</v>
      </c>
      <c r="J28" s="16">
        <f>ABS(J27-$AP$27)</f>
        <v>3.2646010891886235E-2</v>
      </c>
      <c r="K28" s="15"/>
      <c r="L28" s="16">
        <f>ABS(L27-$AP$27)</f>
        <v>3.2646010891832944E-2</v>
      </c>
      <c r="M28" s="15">
        <v>0.39</v>
      </c>
      <c r="N28" s="16">
        <v>0.38</v>
      </c>
      <c r="O28" s="15">
        <f>ABS(O27-$AO$27)</f>
        <v>4.8013600806608547E-2</v>
      </c>
      <c r="P28" s="16">
        <f>ABS(P27-$AP$27)</f>
        <v>4.5066335242234246E-2</v>
      </c>
      <c r="Q28" s="31"/>
      <c r="R28" s="31"/>
      <c r="S28" s="15">
        <f t="shared" ref="S28:T28" si="12">ABS(S27-$AO$19)</f>
        <v>7.2011900705782672E-2</v>
      </c>
      <c r="T28" s="16">
        <f t="shared" ref="T28" si="13">ABS(T27-$AP$27)</f>
        <v>7.5066335242233606E-2</v>
      </c>
      <c r="U28" s="15">
        <f>ABS(U27-$AO$27)</f>
        <v>4.2176654907010391E-2</v>
      </c>
      <c r="V28" s="16">
        <f>ABS(V27-$AP$27)</f>
        <v>3.1084230578754202E-2</v>
      </c>
      <c r="W28" s="15"/>
      <c r="X28" s="16"/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-2.2000000000000002</v>
      </c>
      <c r="F29" s="12">
        <v>-8.44</v>
      </c>
      <c r="G29" s="12">
        <f>G$11-G$13+G$12+198.6-60-SUM(G$14:G$18)</f>
        <v>-2.1800000000000015</v>
      </c>
      <c r="H29" s="12">
        <f>H$11-H$13+H$12+198.6-10*LOG10(A29)-30-SUM(H$14:H$18)</f>
        <v>-8.4312125471966457</v>
      </c>
      <c r="I29" s="12">
        <v>-2.2042751655864663</v>
      </c>
      <c r="J29" s="12">
        <v>-8.4515077337935338</v>
      </c>
      <c r="K29" s="12"/>
      <c r="L29" s="12"/>
      <c r="M29" s="12">
        <v>-2.59</v>
      </c>
      <c r="N29" s="12">
        <v>-8.83</v>
      </c>
      <c r="O29" s="12">
        <v>-2.2000000000000002</v>
      </c>
      <c r="P29" s="12">
        <v>-8.44</v>
      </c>
      <c r="Q29" s="31">
        <v>-2.1659830941601967</v>
      </c>
      <c r="R29" s="31">
        <v>-8.4132156623672358</v>
      </c>
      <c r="S29" s="12">
        <v>-2.17</v>
      </c>
      <c r="T29" s="12">
        <v>-8.41</v>
      </c>
      <c r="U29" s="12">
        <v>-2.2058369458995983</v>
      </c>
      <c r="V29" s="12">
        <v>-8.4530695141066658</v>
      </c>
      <c r="W29" s="12"/>
      <c r="X29" s="12">
        <v>-8.44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-2.2480136008066087</v>
      </c>
      <c r="AP29" s="12">
        <f>AVERAGE(F29,J29,N29,P29,R29,T29,V29,X29,Z29,AB29,AD29,AF29,AH29,AJ29,AL29,AN29)</f>
        <v>-8.4847241137834288</v>
      </c>
      <c r="AQ29" s="12">
        <f t="shared" si="3"/>
        <v>0.14248808194876772</v>
      </c>
      <c r="AR29" s="12">
        <f t="shared" si="2"/>
        <v>0.13255375914173081</v>
      </c>
    </row>
    <row r="30" spans="1:44" ht="15.75" thickBot="1">
      <c r="A30" s="30"/>
      <c r="D30" s="33" t="s">
        <v>65</v>
      </c>
      <c r="E30" s="15">
        <f>ABS(E29-$AO$29)</f>
        <v>4.8013600806608547E-2</v>
      </c>
      <c r="F30" s="16">
        <f>ABS(F29-$AP$29)</f>
        <v>4.4724113783429331E-2</v>
      </c>
      <c r="G30" s="15">
        <f>ABS(G29-$AO$19)</f>
        <v>6.2011900705781109E-2</v>
      </c>
      <c r="H30" s="16">
        <f>ABS(H29-$AP$29)</f>
        <v>5.3511566586783132E-2</v>
      </c>
      <c r="I30" s="15">
        <f>ABS(I29-$AO$19)</f>
        <v>3.77367351193163E-2</v>
      </c>
      <c r="J30" s="16">
        <f>ABS(J29-$AP$29)</f>
        <v>3.3216379989895017E-2</v>
      </c>
      <c r="K30" s="15"/>
      <c r="L30" s="16"/>
      <c r="M30" s="15">
        <v>0.39</v>
      </c>
      <c r="N30" s="16">
        <v>0.38</v>
      </c>
      <c r="O30" s="15">
        <f>ABS(O29-$AO$29)</f>
        <v>4.8013600806608547E-2</v>
      </c>
      <c r="P30" s="16">
        <f>ABS(P29-$AP$29)</f>
        <v>4.4724113783429331E-2</v>
      </c>
      <c r="Q30" s="31"/>
      <c r="R30" s="31"/>
      <c r="S30" s="15">
        <f t="shared" ref="S30:T30" si="14">ABS(S29-$AO$19)</f>
        <v>7.2011900705782672E-2</v>
      </c>
      <c r="T30" s="16">
        <f t="shared" ref="T30" si="15">ABS(T29-$AP$29)</f>
        <v>7.4724113783428692E-2</v>
      </c>
      <c r="U30" s="15">
        <f>ABS(U29-$AO$29)</f>
        <v>4.2176654907010391E-2</v>
      </c>
      <c r="V30" s="16">
        <f>ABS(V29-$AP$29)</f>
        <v>3.1654599676762984E-2</v>
      </c>
      <c r="W30" s="15"/>
      <c r="X30" s="16"/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-2.2000000000000002</v>
      </c>
      <c r="F31" s="12">
        <v>-5.44</v>
      </c>
      <c r="G31" s="12">
        <f>G$11-G$13+G$12+198.6-60-SUM(G$14:G$18)</f>
        <v>-2.1800000000000015</v>
      </c>
      <c r="H31" s="12">
        <f>H$11-H$13+H$12+198.6-10*LOG10(A31)-30-SUM(H$14:H$18)</f>
        <v>-5.4209125905568332</v>
      </c>
      <c r="I31" s="12">
        <v>-2.2042751655864663</v>
      </c>
      <c r="J31" s="12">
        <v>-5.4412077771537213</v>
      </c>
      <c r="K31" s="12"/>
      <c r="L31" s="12">
        <v>-5.4412077771537497</v>
      </c>
      <c r="M31" s="12">
        <v>-2.59</v>
      </c>
      <c r="N31" s="12">
        <v>-5.82</v>
      </c>
      <c r="O31" s="12">
        <v>-2.2000000000000002</v>
      </c>
      <c r="P31" s="12">
        <v>-5.43</v>
      </c>
      <c r="Q31" s="31">
        <v>-2.1659830941601967</v>
      </c>
      <c r="R31" s="31">
        <v>-5.4029157057274233</v>
      </c>
      <c r="S31" s="12">
        <v>-2.17</v>
      </c>
      <c r="T31" s="12">
        <v>-5.4</v>
      </c>
      <c r="U31" s="12">
        <v>-2.2058369458995983</v>
      </c>
      <c r="V31" s="12">
        <v>-5.4427695574668533</v>
      </c>
      <c r="W31" s="12"/>
      <c r="X31" s="12">
        <v>-5.43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-2.2480136008066087</v>
      </c>
      <c r="AP31" s="12">
        <f>AVERAGE(F31,J31,N31,P31,R31,T31,V31,X31,Z31,AB31,AD31,AF31,AH31,AJ31,AL31,AN31)</f>
        <v>-5.4758616300435001</v>
      </c>
      <c r="AQ31" s="12">
        <f t="shared" si="3"/>
        <v>0.14248808194876772</v>
      </c>
      <c r="AR31" s="12">
        <f t="shared" si="2"/>
        <v>0.13227803595668189</v>
      </c>
    </row>
    <row r="32" spans="1:44" ht="15.75" thickBot="1">
      <c r="A32" s="30"/>
      <c r="D32" s="33" t="s">
        <v>65</v>
      </c>
      <c r="E32" s="15">
        <f>ABS(E31-$AO$31)</f>
        <v>4.8013600806608547E-2</v>
      </c>
      <c r="F32" s="16">
        <f>ABS(F31-$AP$31)</f>
        <v>3.5861630043499737E-2</v>
      </c>
      <c r="G32" s="15">
        <f>ABS(G31-$AO$19)</f>
        <v>6.2011900705781109E-2</v>
      </c>
      <c r="H32" s="16">
        <f>ABS(H31-$AP$31)</f>
        <v>5.4949039486666962E-2</v>
      </c>
      <c r="I32" s="15">
        <f>ABS(I31-$AO$19)</f>
        <v>3.77367351193163E-2</v>
      </c>
      <c r="J32" s="16">
        <f>ABS(J31-$AP$31)</f>
        <v>3.4653852889778847E-2</v>
      </c>
      <c r="K32" s="15"/>
      <c r="L32" s="16">
        <f>ABS(L31-$AP$31)</f>
        <v>3.4653852889750425E-2</v>
      </c>
      <c r="M32" s="15">
        <v>0.39</v>
      </c>
      <c r="N32" s="16">
        <v>0.38</v>
      </c>
      <c r="O32" s="15">
        <f>ABS(O31-$AO$31)</f>
        <v>4.8013600806608547E-2</v>
      </c>
      <c r="P32" s="16">
        <f>ABS(P31-$AP$31)</f>
        <v>4.5861630043500412E-2</v>
      </c>
      <c r="Q32" s="31"/>
      <c r="R32" s="31"/>
      <c r="S32" s="15">
        <f t="shared" ref="S32:T32" si="16">ABS(S31-$AO$19)</f>
        <v>7.2011900705782672E-2</v>
      </c>
      <c r="T32" s="16">
        <f t="shared" ref="T32" si="17">ABS(T31-$AP$31)</f>
        <v>7.5861630043499773E-2</v>
      </c>
      <c r="U32" s="15">
        <f>ABS(U31-$AO$31)</f>
        <v>4.2176654907010391E-2</v>
      </c>
      <c r="V32" s="16">
        <f>ABS(V31-$AP$31)</f>
        <v>3.3092072576646814E-2</v>
      </c>
      <c r="W32" s="15"/>
      <c r="X32" s="16"/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-2.2000000000000002</v>
      </c>
      <c r="F33" s="12">
        <v>0.57999999999999996</v>
      </c>
      <c r="G33" s="12">
        <f>G$11-G$13+G$12+198.6-60-SUM(G$14:G$18)</f>
        <v>-2.1800000000000015</v>
      </c>
      <c r="H33" s="12">
        <f>H$11-H$13+H$12+198.6-10*LOG10(A33)-30-SUM(H$14:H$18)</f>
        <v>0.5996873227227919</v>
      </c>
      <c r="I33" s="12">
        <v>-2.2042751655864663</v>
      </c>
      <c r="J33" s="12">
        <v>0.57939213612590379</v>
      </c>
      <c r="K33" s="12"/>
      <c r="L33" s="12">
        <v>0.57939213612587503</v>
      </c>
      <c r="M33" s="12">
        <v>-2.59</v>
      </c>
      <c r="N33" s="12">
        <v>0.2</v>
      </c>
      <c r="O33" s="12">
        <v>-2.2000000000000002</v>
      </c>
      <c r="P33" s="12">
        <v>0.59</v>
      </c>
      <c r="Q33" s="31">
        <v>-2.1659830941601967</v>
      </c>
      <c r="R33" s="31">
        <v>0.61768420755220177</v>
      </c>
      <c r="S33" s="12">
        <v>-2.17</v>
      </c>
      <c r="T33" s="12">
        <v>0.62</v>
      </c>
      <c r="U33" s="12">
        <v>-2.2058369458995983</v>
      </c>
      <c r="V33" s="12">
        <v>0.57783035581277176</v>
      </c>
      <c r="W33" s="12"/>
      <c r="X33" s="12">
        <v>0.59</v>
      </c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-2.2480136008066087</v>
      </c>
      <c r="AP33" s="12">
        <f>AVERAGE(F33,J33,N33,P33,R33,T33,V33,X33,Z33,AB33,AD33,AF33,AH33,AJ33,AL33,AN33)</f>
        <v>0.54436333743635967</v>
      </c>
      <c r="AQ33" s="12">
        <f t="shared" si="3"/>
        <v>0.14248808194876772</v>
      </c>
      <c r="AR33" s="12">
        <f t="shared" si="2"/>
        <v>0.1323754430387212</v>
      </c>
    </row>
    <row r="34" spans="1:44" ht="15.75" thickBot="1">
      <c r="A34" s="30"/>
      <c r="D34" s="33" t="s">
        <v>65</v>
      </c>
      <c r="E34" s="15">
        <f>ABS(E33-$AO$33)</f>
        <v>4.8013600806608547E-2</v>
      </c>
      <c r="F34" s="16">
        <f>ABS(F33-$AP$33)</f>
        <v>3.5636662563640287E-2</v>
      </c>
      <c r="G34" s="15">
        <f>ABS(G33-$AO$19)</f>
        <v>6.2011900705781109E-2</v>
      </c>
      <c r="H34" s="16">
        <f>ABS(H33-$AP$33)</f>
        <v>5.5323985286432231E-2</v>
      </c>
      <c r="I34" s="15">
        <f>ABS(I33-$AO$19)</f>
        <v>3.77367351193163E-2</v>
      </c>
      <c r="J34" s="16">
        <f>ABS(J33-$AP$33)</f>
        <v>3.5028798689544116E-2</v>
      </c>
      <c r="K34" s="15"/>
      <c r="L34" s="16">
        <f>ABS(L33-$AP$33)</f>
        <v>3.5028798689515361E-2</v>
      </c>
      <c r="M34" s="15">
        <v>0.39</v>
      </c>
      <c r="N34" s="16">
        <v>0.38</v>
      </c>
      <c r="O34" s="15">
        <f>ABS(O33-$AO$33)</f>
        <v>4.8013600806608547E-2</v>
      </c>
      <c r="P34" s="16">
        <f>ABS(P33-$AP$33)</f>
        <v>4.5636662563640296E-2</v>
      </c>
      <c r="Q34" s="15"/>
      <c r="R34" s="16"/>
      <c r="S34" s="15">
        <f t="shared" ref="S34:T34" si="18">ABS(S33-$AO$19)</f>
        <v>7.2011900705782672E-2</v>
      </c>
      <c r="T34" s="16">
        <f t="shared" ref="T34" si="19">ABS(T33-$AP$33)</f>
        <v>7.5636662563640322E-2</v>
      </c>
      <c r="U34" s="15">
        <f>ABS(U33-$AO$33)</f>
        <v>4.2176654907010391E-2</v>
      </c>
      <c r="V34" s="16">
        <f>ABS(V33-$AP$33)</f>
        <v>3.3467018376412083E-2</v>
      </c>
      <c r="W34" s="15"/>
      <c r="X34" s="16"/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Revision comments</vt:lpstr>
      <vt:lpstr>List of study cases</vt:lpstr>
      <vt:lpstr>Case-1</vt:lpstr>
      <vt:lpstr>Case-2</vt:lpstr>
      <vt:lpstr>Case-3</vt:lpstr>
      <vt:lpstr>Case-4</vt:lpstr>
      <vt:lpstr>Case-5</vt:lpstr>
      <vt:lpstr>Case-6</vt:lpstr>
      <vt:lpstr>Case-7</vt:lpstr>
      <vt:lpstr>Case-8</vt:lpstr>
      <vt:lpstr>Case-9</vt:lpstr>
      <vt:lpstr>Case-10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张楠10184108</dc:creator>
  <cp:keywords>CTPClassification=CTP_IC:VisualMarkings=</cp:keywords>
  <cp:lastModifiedBy>mediatek</cp:lastModifiedBy>
  <cp:lastPrinted>2011-08-15T04:23:56Z</cp:lastPrinted>
  <dcterms:created xsi:type="dcterms:W3CDTF">2009-04-02T17:18:32Z</dcterms:created>
  <dcterms:modified xsi:type="dcterms:W3CDTF">2021-04-26T13:43:39Z</dcterms:modified>
</cp:coreProperties>
</file>