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20595" yWindow="435" windowWidth="15885" windowHeight="18390" tabRatio="857" activeTab="2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50" l="1"/>
  <c r="G31" i="50"/>
  <c r="G29" i="50"/>
  <c r="G27" i="50"/>
  <c r="G25" i="50"/>
  <c r="G23" i="50"/>
  <c r="G21" i="50"/>
  <c r="G19" i="50"/>
  <c r="H33" i="50" l="1"/>
  <c r="H34" i="50" s="1"/>
  <c r="G34" i="50"/>
  <c r="H31" i="50"/>
  <c r="H32" i="50" s="1"/>
  <c r="G32" i="50"/>
  <c r="H29" i="50"/>
  <c r="H30" i="50" s="1"/>
  <c r="G30" i="50"/>
  <c r="H27" i="50"/>
  <c r="H28" i="50" s="1"/>
  <c r="G28" i="50"/>
  <c r="H25" i="50"/>
  <c r="H26" i="50" s="1"/>
  <c r="G26" i="50"/>
  <c r="H23" i="50"/>
  <c r="H24" i="50" s="1"/>
  <c r="G24" i="50"/>
  <c r="H21" i="50"/>
  <c r="H22" i="50" s="1"/>
  <c r="G22" i="50"/>
  <c r="H19" i="50"/>
  <c r="H20" i="50" s="1"/>
  <c r="G20" i="50"/>
  <c r="H33" i="49"/>
  <c r="G33" i="49"/>
  <c r="H31" i="49"/>
  <c r="G31" i="49"/>
  <c r="H29" i="49"/>
  <c r="G29" i="49"/>
  <c r="H28" i="49"/>
  <c r="H27" i="49"/>
  <c r="G27" i="49"/>
  <c r="H26" i="49"/>
  <c r="H25" i="49"/>
  <c r="G25" i="49"/>
  <c r="H24" i="49"/>
  <c r="H23" i="49"/>
  <c r="G23" i="49"/>
  <c r="H22" i="49"/>
  <c r="H21" i="49"/>
  <c r="G21" i="49"/>
  <c r="H20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G34" i="42"/>
  <c r="H33" i="42"/>
  <c r="H34" i="42" s="1"/>
  <c r="G33" i="42"/>
  <c r="G32" i="42"/>
  <c r="H31" i="42"/>
  <c r="H32" i="42" s="1"/>
  <c r="G31" i="42"/>
  <c r="G30" i="42"/>
  <c r="H29" i="42"/>
  <c r="H30" i="42" s="1"/>
  <c r="G29" i="42"/>
  <c r="G28" i="42"/>
  <c r="H27" i="42"/>
  <c r="H28" i="42" s="1"/>
  <c r="G27" i="42"/>
  <c r="G26" i="42"/>
  <c r="H25" i="42"/>
  <c r="H26" i="42" s="1"/>
  <c r="G25" i="42"/>
  <c r="G24" i="42"/>
  <c r="H23" i="42"/>
  <c r="H24" i="42" s="1"/>
  <c r="G23" i="42"/>
  <c r="G22" i="42"/>
  <c r="H21" i="42"/>
  <c r="H22" i="42" s="1"/>
  <c r="G21" i="42"/>
  <c r="G20" i="42"/>
  <c r="H19" i="42"/>
  <c r="H20" i="42" s="1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H26" i="48" l="1"/>
  <c r="H30" i="48"/>
  <c r="G34" i="48"/>
  <c r="G30" i="47"/>
  <c r="G34" i="47"/>
  <c r="G28" i="47"/>
  <c r="G32" i="47"/>
  <c r="G32" i="46"/>
  <c r="G34" i="46"/>
  <c r="G26" i="45"/>
  <c r="G24" i="45"/>
  <c r="G20" i="45"/>
  <c r="G30" i="45"/>
  <c r="G26" i="44"/>
  <c r="G24" i="44"/>
  <c r="H32" i="43"/>
  <c r="AR33" i="50"/>
  <c r="AQ33" i="50"/>
  <c r="AP33" i="50"/>
  <c r="F34" i="50" s="1"/>
  <c r="AO33" i="50"/>
  <c r="E34" i="50" s="1"/>
  <c r="AR31" i="50"/>
  <c r="AQ31" i="50"/>
  <c r="AP31" i="50"/>
  <c r="F32" i="50" s="1"/>
  <c r="AO31" i="50"/>
  <c r="E32" i="50" s="1"/>
  <c r="AR29" i="50"/>
  <c r="AQ29" i="50"/>
  <c r="AP29" i="50"/>
  <c r="F30" i="50" s="1"/>
  <c r="AO29" i="50"/>
  <c r="E30" i="50" s="1"/>
  <c r="AR27" i="50"/>
  <c r="AQ27" i="50"/>
  <c r="AP27" i="50"/>
  <c r="F28" i="50" s="1"/>
  <c r="AO27" i="50"/>
  <c r="E28" i="50" s="1"/>
  <c r="AR25" i="50"/>
  <c r="AQ25" i="50"/>
  <c r="AP25" i="50"/>
  <c r="F26" i="50" s="1"/>
  <c r="AO25" i="50"/>
  <c r="E26" i="50" s="1"/>
  <c r="AR23" i="50"/>
  <c r="AQ23" i="50"/>
  <c r="AP23" i="50"/>
  <c r="F24" i="50" s="1"/>
  <c r="AO23" i="50"/>
  <c r="E24" i="50" s="1"/>
  <c r="AR21" i="50"/>
  <c r="AQ21" i="50"/>
  <c r="AP21" i="50"/>
  <c r="F22" i="50" s="1"/>
  <c r="AO21" i="50"/>
  <c r="E22" i="50" s="1"/>
  <c r="AR19" i="50"/>
  <c r="AQ19" i="50"/>
  <c r="AP19" i="50"/>
  <c r="F20" i="50" s="1"/>
  <c r="AO19" i="50"/>
  <c r="E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H34" i="49" s="1"/>
  <c r="AO33" i="49"/>
  <c r="E34" i="49" s="1"/>
  <c r="AR31" i="49"/>
  <c r="AQ31" i="49"/>
  <c r="AP31" i="49"/>
  <c r="AO31" i="49"/>
  <c r="E32" i="49" s="1"/>
  <c r="AR29" i="49"/>
  <c r="AQ29" i="49"/>
  <c r="AP29" i="49"/>
  <c r="AO29" i="49"/>
  <c r="E30" i="49" s="1"/>
  <c r="AR27" i="49"/>
  <c r="AQ27" i="49"/>
  <c r="AP27" i="49"/>
  <c r="F28" i="49" s="1"/>
  <c r="AO27" i="49"/>
  <c r="E28" i="49" s="1"/>
  <c r="AR25" i="49"/>
  <c r="AQ25" i="49"/>
  <c r="AP25" i="49"/>
  <c r="F26" i="49" s="1"/>
  <c r="AO25" i="49"/>
  <c r="E26" i="49" s="1"/>
  <c r="AR23" i="49"/>
  <c r="AQ23" i="49"/>
  <c r="AP23" i="49"/>
  <c r="F24" i="49" s="1"/>
  <c r="AO23" i="49"/>
  <c r="E24" i="49" s="1"/>
  <c r="AR21" i="49"/>
  <c r="AQ21" i="49"/>
  <c r="AP21" i="49"/>
  <c r="F22" i="49" s="1"/>
  <c r="AO21" i="49"/>
  <c r="E22" i="49" s="1"/>
  <c r="AR19" i="49"/>
  <c r="AQ19" i="49"/>
  <c r="AP19" i="49"/>
  <c r="F20" i="49" s="1"/>
  <c r="AO19" i="49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H34" i="48" s="1"/>
  <c r="AO33" i="48"/>
  <c r="E34" i="48" s="1"/>
  <c r="AR31" i="48"/>
  <c r="AQ31" i="48"/>
  <c r="AP31" i="48"/>
  <c r="F32" i="48" s="1"/>
  <c r="AO31" i="48"/>
  <c r="E32" i="48" s="1"/>
  <c r="AR29" i="48"/>
  <c r="AQ29" i="48"/>
  <c r="AP29" i="48"/>
  <c r="F30" i="48" s="1"/>
  <c r="AO29" i="48"/>
  <c r="E30" i="48" s="1"/>
  <c r="AR27" i="48"/>
  <c r="AQ27" i="48"/>
  <c r="AP27" i="48"/>
  <c r="F28" i="48" s="1"/>
  <c r="AO27" i="48"/>
  <c r="E28" i="48" s="1"/>
  <c r="AR25" i="48"/>
  <c r="AQ25" i="48"/>
  <c r="AP25" i="48"/>
  <c r="F26" i="48" s="1"/>
  <c r="AO25" i="48"/>
  <c r="E26" i="48" s="1"/>
  <c r="AR23" i="48"/>
  <c r="AQ23" i="48"/>
  <c r="AP23" i="48"/>
  <c r="F24" i="48" s="1"/>
  <c r="AO23" i="48"/>
  <c r="E24" i="48" s="1"/>
  <c r="AR21" i="48"/>
  <c r="AQ21" i="48"/>
  <c r="AP21" i="48"/>
  <c r="F22" i="48" s="1"/>
  <c r="AO21" i="48"/>
  <c r="E22" i="48" s="1"/>
  <c r="AR19" i="48"/>
  <c r="AQ19" i="48"/>
  <c r="AP19" i="48"/>
  <c r="F20" i="48" s="1"/>
  <c r="AO19" i="48"/>
  <c r="E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H34" i="47" s="1"/>
  <c r="AO33" i="47"/>
  <c r="AR31" i="47"/>
  <c r="AQ31" i="47"/>
  <c r="AP31" i="47"/>
  <c r="F32" i="47" s="1"/>
  <c r="AO31" i="47"/>
  <c r="E32" i="47" s="1"/>
  <c r="AR29" i="47"/>
  <c r="AQ29" i="47"/>
  <c r="AP29" i="47"/>
  <c r="F30" i="47" s="1"/>
  <c r="AO29" i="47"/>
  <c r="E30" i="47" s="1"/>
  <c r="AR27" i="47"/>
  <c r="AQ27" i="47"/>
  <c r="AP27" i="47"/>
  <c r="F28" i="47" s="1"/>
  <c r="AO27" i="47"/>
  <c r="E28" i="47" s="1"/>
  <c r="AR25" i="47"/>
  <c r="AQ25" i="47"/>
  <c r="AP25" i="47"/>
  <c r="F26" i="47" s="1"/>
  <c r="AO25" i="47"/>
  <c r="AR23" i="47"/>
  <c r="AQ23" i="47"/>
  <c r="AP23" i="47"/>
  <c r="F24" i="47" s="1"/>
  <c r="AO23" i="47"/>
  <c r="AR21" i="47"/>
  <c r="AQ21" i="47"/>
  <c r="AP21" i="47"/>
  <c r="F22" i="47" s="1"/>
  <c r="AO21" i="47"/>
  <c r="E22" i="47" s="1"/>
  <c r="AR19" i="47"/>
  <c r="AQ19" i="47"/>
  <c r="AP19" i="47"/>
  <c r="F20" i="47" s="1"/>
  <c r="AO19" i="47"/>
  <c r="G22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33" i="46"/>
  <c r="AQ33" i="46"/>
  <c r="AP33" i="46"/>
  <c r="F34" i="46" s="1"/>
  <c r="AO33" i="46"/>
  <c r="E34" i="46" s="1"/>
  <c r="AR31" i="46"/>
  <c r="AQ31" i="46"/>
  <c r="AP31" i="46"/>
  <c r="F32" i="46" s="1"/>
  <c r="AO31" i="46"/>
  <c r="E32" i="46" s="1"/>
  <c r="AR29" i="46"/>
  <c r="AQ29" i="46"/>
  <c r="AP29" i="46"/>
  <c r="F30" i="46" s="1"/>
  <c r="AO29" i="46"/>
  <c r="E30" i="46" s="1"/>
  <c r="AR27" i="46"/>
  <c r="AQ27" i="46"/>
  <c r="AP27" i="46"/>
  <c r="F28" i="46" s="1"/>
  <c r="AO27" i="46"/>
  <c r="E28" i="46" s="1"/>
  <c r="AR25" i="46"/>
  <c r="AQ25" i="46"/>
  <c r="AP25" i="46"/>
  <c r="F26" i="46" s="1"/>
  <c r="AO25" i="46"/>
  <c r="E26" i="46" s="1"/>
  <c r="AR23" i="46"/>
  <c r="AQ23" i="46"/>
  <c r="AP23" i="46"/>
  <c r="F24" i="46" s="1"/>
  <c r="AO23" i="46"/>
  <c r="E24" i="46" s="1"/>
  <c r="AR21" i="46"/>
  <c r="AQ21" i="46"/>
  <c r="AP21" i="46"/>
  <c r="F22" i="46" s="1"/>
  <c r="AO21" i="46"/>
  <c r="E22" i="46" s="1"/>
  <c r="AR19" i="46"/>
  <c r="AQ19" i="46"/>
  <c r="AP19" i="46"/>
  <c r="F20" i="46" s="1"/>
  <c r="AO19" i="46"/>
  <c r="E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AO33" i="45"/>
  <c r="E34" i="45" s="1"/>
  <c r="AR31" i="45"/>
  <c r="AQ31" i="45"/>
  <c r="AP31" i="45"/>
  <c r="AO31" i="45"/>
  <c r="E32" i="45" s="1"/>
  <c r="AR29" i="45"/>
  <c r="AQ29" i="45"/>
  <c r="AP29" i="45"/>
  <c r="AO29" i="45"/>
  <c r="E30" i="45" s="1"/>
  <c r="AR27" i="45"/>
  <c r="AQ27" i="45"/>
  <c r="AP27" i="45"/>
  <c r="AO27" i="45"/>
  <c r="E28" i="45" s="1"/>
  <c r="AR25" i="45"/>
  <c r="AQ25" i="45"/>
  <c r="AP25" i="45"/>
  <c r="AO25" i="45"/>
  <c r="E26" i="45" s="1"/>
  <c r="AR23" i="45"/>
  <c r="AQ23" i="45"/>
  <c r="AP23" i="45"/>
  <c r="AO23" i="45"/>
  <c r="E24" i="45" s="1"/>
  <c r="AR21" i="45"/>
  <c r="AQ21" i="45"/>
  <c r="AP21" i="45"/>
  <c r="AO21" i="45"/>
  <c r="E22" i="45" s="1"/>
  <c r="AR19" i="45"/>
  <c r="AQ19" i="45"/>
  <c r="AP19" i="45"/>
  <c r="AO19" i="45"/>
  <c r="E20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AR33" i="44"/>
  <c r="AQ33" i="44"/>
  <c r="AP33" i="44"/>
  <c r="H34" i="44" s="1"/>
  <c r="AO33" i="44"/>
  <c r="AR31" i="44"/>
  <c r="AQ31" i="44"/>
  <c r="AP31" i="44"/>
  <c r="H32" i="44" s="1"/>
  <c r="AO31" i="44"/>
  <c r="AR29" i="44"/>
  <c r="AQ29" i="44"/>
  <c r="AP29" i="44"/>
  <c r="H30" i="44" s="1"/>
  <c r="AO29" i="44"/>
  <c r="AR27" i="44"/>
  <c r="AQ27" i="44"/>
  <c r="AP27" i="44"/>
  <c r="H28" i="44" s="1"/>
  <c r="AO27" i="44"/>
  <c r="AR25" i="44"/>
  <c r="AQ25" i="44"/>
  <c r="AP25" i="44"/>
  <c r="H26" i="44" s="1"/>
  <c r="AO25" i="44"/>
  <c r="AR23" i="44"/>
  <c r="AQ23" i="44"/>
  <c r="AP23" i="44"/>
  <c r="H24" i="44" s="1"/>
  <c r="AO23" i="44"/>
  <c r="AR21" i="44"/>
  <c r="AQ21" i="44"/>
  <c r="AP21" i="44"/>
  <c r="H22" i="44" s="1"/>
  <c r="AO21" i="44"/>
  <c r="AR19" i="44"/>
  <c r="AQ19" i="44"/>
  <c r="AP19" i="44"/>
  <c r="H20" i="44" s="1"/>
  <c r="AO19" i="44"/>
  <c r="G20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H34" i="43" s="1"/>
  <c r="AO33" i="43"/>
  <c r="AR31" i="43"/>
  <c r="AQ31" i="43"/>
  <c r="AP31" i="43"/>
  <c r="AO31" i="43"/>
  <c r="AR29" i="43"/>
  <c r="AQ29" i="43"/>
  <c r="AP29" i="43"/>
  <c r="H30" i="43" s="1"/>
  <c r="AO29" i="43"/>
  <c r="AR27" i="43"/>
  <c r="AQ27" i="43"/>
  <c r="AP27" i="43"/>
  <c r="H28" i="43" s="1"/>
  <c r="AO27" i="43"/>
  <c r="AR25" i="43"/>
  <c r="AQ25" i="43"/>
  <c r="AP25" i="43"/>
  <c r="H26" i="43" s="1"/>
  <c r="AO25" i="43"/>
  <c r="AR23" i="43"/>
  <c r="AQ23" i="43"/>
  <c r="AP23" i="43"/>
  <c r="H24" i="43" s="1"/>
  <c r="AO23" i="43"/>
  <c r="AR21" i="43"/>
  <c r="AQ21" i="43"/>
  <c r="AP21" i="43"/>
  <c r="H22" i="43" s="1"/>
  <c r="AO21" i="43"/>
  <c r="AR19" i="43"/>
  <c r="AQ19" i="43"/>
  <c r="AP19" i="43"/>
  <c r="H20" i="43" s="1"/>
  <c r="AO19" i="43"/>
  <c r="G20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AO33" i="42"/>
  <c r="AR31" i="42"/>
  <c r="AQ31" i="42"/>
  <c r="AP31" i="42"/>
  <c r="AO31" i="42"/>
  <c r="AR29" i="42"/>
  <c r="AQ29" i="42"/>
  <c r="AP29" i="42"/>
  <c r="AO29" i="42"/>
  <c r="AR27" i="42"/>
  <c r="AQ27" i="42"/>
  <c r="AP27" i="42"/>
  <c r="AO27" i="42"/>
  <c r="AR25" i="42"/>
  <c r="AQ25" i="42"/>
  <c r="AP25" i="42"/>
  <c r="AO25" i="42"/>
  <c r="AR23" i="42"/>
  <c r="AQ23" i="42"/>
  <c r="AP23" i="42"/>
  <c r="AO23" i="42"/>
  <c r="AR21" i="42"/>
  <c r="AQ21" i="42"/>
  <c r="AP21" i="42"/>
  <c r="AO21" i="42"/>
  <c r="AR19" i="42"/>
  <c r="AQ19" i="42"/>
  <c r="AP19" i="42"/>
  <c r="AO19" i="42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F34" i="3" s="1"/>
  <c r="AO33" i="3"/>
  <c r="E34" i="3" s="1"/>
  <c r="AP31" i="3"/>
  <c r="F32" i="3" s="1"/>
  <c r="AO31" i="3"/>
  <c r="E32" i="3" s="1"/>
  <c r="AP29" i="3"/>
  <c r="F30" i="3" s="1"/>
  <c r="AO29" i="3"/>
  <c r="E30" i="3" s="1"/>
  <c r="AP27" i="3"/>
  <c r="AO27" i="3"/>
  <c r="E28" i="3" s="1"/>
  <c r="AP25" i="3"/>
  <c r="F26" i="3" s="1"/>
  <c r="AO25" i="3"/>
  <c r="E26" i="3" s="1"/>
  <c r="AP23" i="3"/>
  <c r="F24" i="3" s="1"/>
  <c r="AO23" i="3"/>
  <c r="E24" i="3" s="1"/>
  <c r="AP21" i="3"/>
  <c r="F22" i="3" s="1"/>
  <c r="AO21" i="3"/>
  <c r="E22" i="3" s="1"/>
  <c r="F30" i="49" l="1"/>
  <c r="H30" i="49"/>
  <c r="F32" i="49"/>
  <c r="H32" i="49"/>
  <c r="E20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H22" i="46"/>
  <c r="H24" i="46"/>
  <c r="H26" i="46"/>
  <c r="H28" i="46"/>
  <c r="H30" i="46"/>
  <c r="H32" i="46"/>
  <c r="H34" i="46"/>
  <c r="G28" i="46"/>
  <c r="G26" i="46"/>
  <c r="G24" i="46"/>
  <c r="G30" i="46"/>
  <c r="G22" i="46"/>
  <c r="G20" i="46"/>
  <c r="F20" i="45"/>
  <c r="H20" i="45"/>
  <c r="F22" i="45"/>
  <c r="H22" i="45"/>
  <c r="F24" i="45"/>
  <c r="H24" i="45"/>
  <c r="F26" i="45"/>
  <c r="H26" i="45"/>
  <c r="F28" i="45"/>
  <c r="H28" i="45"/>
  <c r="F30" i="45"/>
  <c r="H30" i="45"/>
  <c r="F32" i="45"/>
  <c r="H32" i="45"/>
  <c r="F34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F28" i="3"/>
  <c r="H30" i="3"/>
  <c r="H24" i="3"/>
  <c r="H34" i="3"/>
  <c r="H32" i="3"/>
  <c r="H26" i="3"/>
  <c r="H22" i="3"/>
  <c r="F34" i="49"/>
  <c r="F34" i="48"/>
  <c r="E20" i="47"/>
  <c r="E26" i="47"/>
  <c r="E34" i="47"/>
  <c r="F34" i="47"/>
  <c r="E24" i="47"/>
  <c r="E20" i="44"/>
  <c r="E22" i="44"/>
  <c r="E24" i="44"/>
  <c r="E26" i="44"/>
  <c r="E28" i="44"/>
  <c r="E30" i="44"/>
  <c r="E32" i="44"/>
  <c r="E34" i="44"/>
  <c r="F20" i="44"/>
  <c r="F22" i="44"/>
  <c r="F24" i="44"/>
  <c r="F26" i="44"/>
  <c r="F28" i="44"/>
  <c r="F30" i="44"/>
  <c r="F32" i="44"/>
  <c r="F34" i="44"/>
  <c r="E20" i="43"/>
  <c r="E22" i="43"/>
  <c r="E24" i="43"/>
  <c r="E26" i="43"/>
  <c r="E28" i="43"/>
  <c r="E30" i="43"/>
  <c r="E32" i="43"/>
  <c r="E34" i="43"/>
  <c r="F20" i="43"/>
  <c r="F22" i="43"/>
  <c r="F24" i="43"/>
  <c r="F26" i="43"/>
  <c r="F28" i="43"/>
  <c r="F30" i="43"/>
  <c r="F32" i="43"/>
  <c r="F34" i="43"/>
  <c r="E20" i="42"/>
  <c r="E22" i="42"/>
  <c r="E24" i="42"/>
  <c r="E26" i="42"/>
  <c r="E28" i="42"/>
  <c r="E30" i="42"/>
  <c r="E32" i="42"/>
  <c r="E34" i="42"/>
  <c r="F20" i="42"/>
  <c r="F22" i="42"/>
  <c r="F24" i="42"/>
  <c r="F26" i="42"/>
  <c r="F28" i="42"/>
  <c r="F30" i="42"/>
  <c r="F32" i="42"/>
  <c r="F34" i="42"/>
  <c r="AO11" i="3" l="1"/>
  <c r="AO12" i="3"/>
  <c r="AO13" i="3"/>
  <c r="AO14" i="3"/>
  <c r="AO15" i="3"/>
  <c r="AO16" i="3"/>
  <c r="AO17" i="3"/>
  <c r="AO18" i="3"/>
  <c r="AO19" i="3"/>
  <c r="E20" i="3" s="1"/>
  <c r="G32" i="3" l="1"/>
  <c r="G26" i="3"/>
  <c r="G20" i="3"/>
  <c r="G30" i="3"/>
  <c r="G24" i="3"/>
  <c r="G34" i="3"/>
  <c r="G28" i="3"/>
  <c r="G22" i="3"/>
  <c r="AP19" i="3"/>
  <c r="F20" i="3" s="1"/>
  <c r="AP18" i="3"/>
  <c r="AP17" i="3"/>
  <c r="AP16" i="3"/>
  <c r="AP15" i="3"/>
  <c r="AP14" i="3"/>
  <c r="AP13" i="3"/>
  <c r="AP12" i="3"/>
  <c r="AP11" i="3"/>
  <c r="H20" i="3" l="1"/>
</calcChain>
</file>

<file path=xl/sharedStrings.xml><?xml version="1.0" encoding="utf-8"?>
<sst xmlns="http://schemas.openxmlformats.org/spreadsheetml/2006/main" count="2193" uniqueCount="79">
  <si>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</si>
  <si>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</si>
  <si>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</si>
  <si>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</si>
  <si>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</si>
  <si>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</si>
  <si>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</si>
  <si>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</si>
  <si>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</si>
  <si>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</si>
  <si>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</si>
  <si>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</si>
  <si>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</si>
  <si>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</si>
  <si>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</si>
  <si>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</si>
  <si>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</si>
  <si>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</si>
  <si>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</si>
  <si>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</si>
  <si>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</si>
  <si>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</si>
  <si>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</si>
  <si>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</si>
  <si>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</si>
  <si>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RX: G/T [dB/T]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</si>
  <si>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</si>
  <si>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</si>
  <si>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</si>
  <si>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</si>
  <si>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</si>
  <si>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</si>
  <si>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</si>
  <si>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</si>
  <si>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</si>
  <si>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</si>
  <si>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</si>
  <si>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</si>
  <si>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</si>
  <si>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</si>
  <si>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</si>
  <si>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</si>
  <si>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</si>
  <si>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</si>
  <si>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</si>
  <si>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</si>
  <si>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</si>
  <si>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</si>
  <si>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</si>
  <si>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</si>
  <si>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</si>
  <si>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</si>
  <si>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</si>
  <si>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</si>
  <si>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</si>
  <si>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>COMPANY B</t>
  </si>
  <si>
    <t>COMPANY C</t>
  </si>
  <si>
    <t>COMPANY D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</si>
  <si>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</si>
  <si>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</si>
  <si>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</si>
  <si>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</si>
  <si>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</si>
  <si>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</si>
  <si>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</si>
  <si>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</si>
  <si>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</si>
  <si>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</si>
  <si>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</si>
  <si>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</si>
  <si>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</si>
  <si>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</si>
  <si>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</si>
  <si>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</si>
  <si>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</si>
  <si>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</si>
  <si>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</si>
  <si>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>DL EIRP density includes 3 dB additional loss due to beamwidth defined by HPBW at the edge of the beam for SET1, SET 2, SET 3</t>
  </si>
  <si>
    <t>DL EIRP density does not include 3 dB additional loss due to beamwidth defined by HPBW at the edge of the beam for SET4, SUBSTRACT 3 dB from DL SNR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</si>
</sst>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_ "/>
    <numFmt numFmtId="165" formatCode="0.0"/>
  </numFmts>
  <fonts count="11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0" fillId="0" borderId="7" xfId="0" applyNumberFormat="1" applyBorder="1"/>
    <xf numFmtId="164" fontId="0" fillId="0" borderId="0" xfId="0" applyNumberFormat="1"/>
    <xf numFmtId="164" fontId="0" fillId="0" borderId="3" xfId="0" applyNumberFormat="1" applyBorder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32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18"/>
  <sheetViews>
    <sheetView topLeftCell="E1" zoomScale="170" zoomScaleNormal="170" workbookViewId="0">
      <selection activeCell="B2" sqref="B2:J6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70</v>
      </c>
      <c r="B2" s="19" t="s">
        <v>69</v>
      </c>
      <c r="C2" s="19"/>
      <c r="D2" s="19"/>
      <c r="E2" s="19"/>
      <c r="F2" s="19"/>
      <c r="G2" s="19"/>
      <c r="H2" s="37"/>
      <c r="I2" s="37"/>
      <c r="J2" s="37"/>
    </row>
    <row r="3" spans="1:10">
      <c r="A3" s="19"/>
      <c r="B3" s="19" t="s">
        <v>75</v>
      </c>
      <c r="C3" s="19"/>
      <c r="D3" s="19"/>
      <c r="E3" s="19"/>
      <c r="F3" s="19"/>
      <c r="G3" s="19"/>
      <c r="H3" s="37"/>
      <c r="I3" s="37"/>
      <c r="J3" s="37"/>
    </row>
    <row r="4" spans="1:10">
      <c r="B4" s="19" t="s">
        <v>74</v>
      </c>
      <c r="C4" s="19"/>
      <c r="D4" s="19"/>
      <c r="E4" s="19"/>
      <c r="F4" s="19"/>
      <c r="G4" s="19"/>
      <c r="H4" s="37"/>
      <c r="I4" s="37"/>
      <c r="J4" s="37"/>
    </row>
    <row r="5" spans="1:10">
      <c r="B5" s="19" t="s">
        <v>77</v>
      </c>
      <c r="C5" s="19"/>
      <c r="D5" s="19"/>
      <c r="E5" s="19"/>
      <c r="F5" s="19"/>
      <c r="G5" s="19"/>
      <c r="H5" s="37"/>
      <c r="I5" s="37"/>
      <c r="J5" s="37"/>
    </row>
    <row r="6" spans="1:10">
      <c r="B6" s="19" t="s">
        <v>78</v>
      </c>
      <c r="C6" s="37"/>
      <c r="D6" s="37"/>
      <c r="E6" s="37"/>
      <c r="F6" s="37"/>
      <c r="G6" s="37"/>
      <c r="H6" s="37"/>
      <c r="I6" s="37"/>
      <c r="J6" s="37"/>
    </row>
    <row r="7" spans="1:10" ht="13.5" customHeight="1" thickBot="1"/>
    <row r="8" spans="1:10" ht="26.25" customHeight="1" thickBot="1">
      <c r="B8" s="5" t="s">
        <v>6</v>
      </c>
      <c r="C8" s="13" t="s">
        <v>7</v>
      </c>
      <c r="D8" s="13" t="s">
        <v>8</v>
      </c>
      <c r="E8" s="13" t="s">
        <v>35</v>
      </c>
      <c r="F8" s="13" t="s">
        <v>36</v>
      </c>
      <c r="G8" s="13" t="s">
        <v>9</v>
      </c>
    </row>
    <row r="9" spans="1:10" ht="13.5" customHeight="1" thickBot="1">
      <c r="B9" s="7">
        <v>1</v>
      </c>
      <c r="C9" s="7" t="s">
        <v>10</v>
      </c>
      <c r="D9" s="8" t="s">
        <v>11</v>
      </c>
      <c r="E9" s="8" t="s">
        <v>12</v>
      </c>
      <c r="F9" s="8" t="s">
        <v>37</v>
      </c>
      <c r="G9" s="8" t="s">
        <v>13</v>
      </c>
    </row>
    <row r="10" spans="1:10" ht="13.5" customHeight="1" thickBot="1">
      <c r="B10" s="9">
        <v>2</v>
      </c>
      <c r="C10" s="9" t="s">
        <v>16</v>
      </c>
      <c r="D10" s="10" t="s">
        <v>11</v>
      </c>
      <c r="E10" s="8" t="s">
        <v>15</v>
      </c>
      <c r="F10" s="10" t="s">
        <v>38</v>
      </c>
      <c r="G10" s="10" t="s">
        <v>13</v>
      </c>
    </row>
    <row r="11" spans="1:10" ht="13.5" customHeight="1" thickBot="1">
      <c r="B11" s="9">
        <v>3</v>
      </c>
      <c r="C11" s="9" t="s">
        <v>14</v>
      </c>
      <c r="D11" s="10" t="s">
        <v>11</v>
      </c>
      <c r="E11" s="8" t="s">
        <v>15</v>
      </c>
      <c r="F11" s="10" t="s">
        <v>39</v>
      </c>
      <c r="G11" s="10" t="s">
        <v>13</v>
      </c>
    </row>
    <row r="12" spans="1:10" ht="13.5" customHeight="1" thickBot="1">
      <c r="B12" s="9">
        <v>4</v>
      </c>
      <c r="C12" s="9" t="s">
        <v>10</v>
      </c>
      <c r="D12" s="10" t="s">
        <v>17</v>
      </c>
      <c r="E12" s="27" t="s">
        <v>72</v>
      </c>
      <c r="F12" s="10" t="s">
        <v>40</v>
      </c>
      <c r="G12" s="10" t="s">
        <v>13</v>
      </c>
    </row>
    <row r="13" spans="1:10" ht="13.5" customHeight="1" thickBot="1">
      <c r="B13" s="9">
        <v>5</v>
      </c>
      <c r="C13" s="9" t="s">
        <v>16</v>
      </c>
      <c r="D13" s="10" t="s">
        <v>17</v>
      </c>
      <c r="E13" s="8" t="s">
        <v>15</v>
      </c>
      <c r="F13" s="10" t="s">
        <v>41</v>
      </c>
      <c r="G13" s="10" t="s">
        <v>13</v>
      </c>
    </row>
    <row r="14" spans="1:10" ht="13.5" customHeight="1" thickBot="1">
      <c r="B14" s="9">
        <v>6</v>
      </c>
      <c r="C14" s="9" t="s">
        <v>14</v>
      </c>
      <c r="D14" s="10" t="s">
        <v>17</v>
      </c>
      <c r="E14" s="10" t="s">
        <v>15</v>
      </c>
      <c r="F14" s="10" t="s">
        <v>42</v>
      </c>
      <c r="G14" s="10" t="s">
        <v>13</v>
      </c>
    </row>
    <row r="15" spans="1:10" ht="13.5" customHeight="1" thickBot="1">
      <c r="B15" s="9">
        <v>7</v>
      </c>
      <c r="C15" s="9" t="s">
        <v>10</v>
      </c>
      <c r="D15" s="10" t="s">
        <v>34</v>
      </c>
      <c r="E15" s="10" t="s">
        <v>43</v>
      </c>
      <c r="F15" s="10" t="s">
        <v>12</v>
      </c>
      <c r="G15" s="10" t="s">
        <v>13</v>
      </c>
    </row>
    <row r="16" spans="1:10" ht="13.5" customHeight="1" thickBot="1">
      <c r="B16" s="9">
        <v>8</v>
      </c>
      <c r="C16" s="9" t="s">
        <v>16</v>
      </c>
      <c r="D16" s="10" t="s">
        <v>34</v>
      </c>
      <c r="E16" s="10" t="s">
        <v>44</v>
      </c>
      <c r="F16" s="10" t="s">
        <v>15</v>
      </c>
      <c r="G16" s="10" t="s">
        <v>13</v>
      </c>
    </row>
    <row r="17" spans="2:7" ht="13.5" customHeight="1" thickBot="1">
      <c r="B17" s="9">
        <v>9</v>
      </c>
      <c r="C17" s="9" t="s">
        <v>14</v>
      </c>
      <c r="D17" s="10" t="s">
        <v>34</v>
      </c>
      <c r="E17" s="10" t="s">
        <v>45</v>
      </c>
      <c r="F17" s="10" t="s">
        <v>15</v>
      </c>
      <c r="G17" s="10" t="s">
        <v>13</v>
      </c>
    </row>
    <row r="18" spans="2:7" ht="13.5" customHeight="1" thickBot="1">
      <c r="B18" s="9">
        <v>10</v>
      </c>
      <c r="C18" s="9" t="s">
        <v>14</v>
      </c>
      <c r="D18" s="26" t="s">
        <v>71</v>
      </c>
      <c r="E18" s="10" t="s">
        <v>46</v>
      </c>
      <c r="F18" s="10" t="s">
        <v>15</v>
      </c>
      <c r="G18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tabSelected="1" zoomScale="110" zoomScaleNormal="110" zoomScalePageLayoutView="80" workbookViewId="0">
      <selection activeCell="D38" sqref="D38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58</v>
      </c>
    </row>
    <row r="7" spans="4:44" ht="13.5" customHeight="1" thickBot="1"/>
    <row r="8" spans="4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4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42" t="s">
        <v>73</v>
      </c>
      <c r="E11" s="12">
        <v>89</v>
      </c>
      <c r="F11" s="12">
        <v>23</v>
      </c>
      <c r="G11" s="12">
        <v>89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41" t="s">
        <v>25</v>
      </c>
      <c r="E12" s="12">
        <v>-31.62</v>
      </c>
      <c r="F12" s="12">
        <v>19</v>
      </c>
      <c r="G12" s="12">
        <v>-31.62</v>
      </c>
      <c r="H12" s="12">
        <v>19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19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41" t="s">
        <v>26</v>
      </c>
      <c r="E13" s="12">
        <v>190.8</v>
      </c>
      <c r="F13" s="12">
        <v>190.8</v>
      </c>
      <c r="G13" s="12">
        <v>190.8</v>
      </c>
      <c r="H13" s="12">
        <v>190.8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</v>
      </c>
      <c r="AP13" s="12">
        <f t="shared" si="1"/>
        <v>190.8</v>
      </c>
      <c r="AQ13" s="12">
        <f t="shared" ref="AQ13:AQ33" si="3">_xlfn.STDEV.S(E13,G13,I13,M13,O13,Q13,S13,U13,W13,Y13,AA13,AC13,AE13,AG13,AI13,AK13,AM13)</f>
        <v>0</v>
      </c>
      <c r="AR13" s="12">
        <f t="shared" si="2"/>
        <v>0</v>
      </c>
    </row>
    <row r="14" spans="4:44" ht="15.75" customHeight="1" thickBot="1">
      <c r="D14" s="41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0</v>
      </c>
      <c r="AR14" s="12">
        <f t="shared" si="2"/>
        <v>0</v>
      </c>
    </row>
    <row r="15" spans="4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C19" s="21">
        <v>1080</v>
      </c>
      <c r="D19" s="41" t="s">
        <v>48</v>
      </c>
      <c r="E19" s="12">
        <v>-3.24</v>
      </c>
      <c r="F19" s="12">
        <v>-21.92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-3.24</v>
      </c>
      <c r="AP19" s="12">
        <f t="shared" si="1"/>
        <v>-21.92</v>
      </c>
      <c r="AQ19" s="12">
        <f t="shared" si="3"/>
        <v>1.4142135623715576E-2</v>
      </c>
      <c r="AR19" s="12">
        <f t="shared" si="2"/>
        <v>1.0067471595751061E-2</v>
      </c>
    </row>
    <row r="20" spans="1:44" s="18" customFormat="1" ht="15.75" thickBot="1">
      <c r="A20" s="30"/>
      <c r="C20" s="21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1.9999999999978257E-2</v>
      </c>
      <c r="H20" s="16">
        <f>ABS(H19-$AP$19)</f>
        <v>1.4237554869517055E-2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s="18" customFormat="1" ht="15.75" customHeight="1" thickBot="1">
      <c r="A21" s="30">
        <v>360</v>
      </c>
      <c r="C21" s="21">
        <v>360</v>
      </c>
      <c r="D21" s="41" t="s">
        <v>49</v>
      </c>
      <c r="E21" s="12">
        <v>-3.24</v>
      </c>
      <c r="F21" s="12">
        <v>-17.149999999999999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-3.24</v>
      </c>
      <c r="AP21" s="12">
        <f>AVERAGE(F21,J21,N21,P21,R21,T21,V21,X21,Z21,AB21,AD21,AF21,AH21,AJ21,AL21,AN21)</f>
        <v>-17.149999999999999</v>
      </c>
      <c r="AQ21" s="12">
        <f t="shared" si="3"/>
        <v>1.4142135623715576E-2</v>
      </c>
      <c r="AR21" s="12">
        <f t="shared" si="2"/>
        <v>9.2100712505102742E-3</v>
      </c>
    </row>
    <row r="22" spans="1:44" s="18" customFormat="1" ht="15.75" thickBot="1">
      <c r="A22" s="30"/>
      <c r="C22" s="21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1.9999999999978257E-2</v>
      </c>
      <c r="H22" s="16">
        <f>ABS(H21-$AP$21)</f>
        <v>1.3025007672894162E-2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s="18" customFormat="1" ht="15.75" customHeight="1" thickBot="1">
      <c r="A23" s="30">
        <v>180</v>
      </c>
      <c r="C23" s="21">
        <v>180</v>
      </c>
      <c r="D23" s="41" t="s">
        <v>47</v>
      </c>
      <c r="E23" s="12">
        <v>-3.24</v>
      </c>
      <c r="F23" s="12">
        <v>-14.15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-3.24</v>
      </c>
      <c r="AP23" s="12">
        <f>AVERAGE(F23,J23,N23,P23,R23,T23,V23,X23,Z23,AB23,AD23,AF23,AH23,AJ23,AL23,AN23)</f>
        <v>-14.15</v>
      </c>
      <c r="AQ23" s="12">
        <f t="shared" si="3"/>
        <v>1.4142135623715576E-2</v>
      </c>
      <c r="AR23" s="12">
        <f t="shared" si="2"/>
        <v>1.926902064568913E-3</v>
      </c>
    </row>
    <row r="24" spans="1:44" s="18" customFormat="1" ht="15.75" thickBot="1">
      <c r="A24" s="30"/>
      <c r="C24" s="21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1.9999999999978257E-2</v>
      </c>
      <c r="H24" s="16">
        <f>ABS(H23-$AP$23)</f>
        <v>2.7250510330780742E-3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s="18" customFormat="1" ht="15.75" customHeight="1" thickBot="1">
      <c r="A25" s="30">
        <v>90</v>
      </c>
      <c r="C25" s="21">
        <v>90</v>
      </c>
      <c r="D25" s="41" t="s">
        <v>50</v>
      </c>
      <c r="E25" s="12">
        <v>-3.24</v>
      </c>
      <c r="F25" s="12">
        <v>-11.15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-3.24</v>
      </c>
      <c r="AP25" s="12">
        <f>AVERAGE(F25,J25,N25,P25,R25,T25,V25,X25,Z25,AB25,AD25,AF25,AH25,AJ25,AL25,AN25)</f>
        <v>-11.15</v>
      </c>
      <c r="AQ25" s="12">
        <f t="shared" si="3"/>
        <v>1.4142135623715576E-2</v>
      </c>
      <c r="AR25" s="12">
        <f t="shared" si="2"/>
        <v>5.3562671213699363E-3</v>
      </c>
    </row>
    <row r="26" spans="1:44" s="18" customFormat="1" ht="15.75" thickBot="1">
      <c r="A26" s="30"/>
      <c r="C26" s="21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1.9999999999978257E-2</v>
      </c>
      <c r="H26" s="16">
        <f>ABS(H25-$AP$25)</f>
        <v>7.5749056067344611E-3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s="18" customFormat="1" ht="15.75" customHeight="1" thickBot="1">
      <c r="A27" s="30">
        <v>45</v>
      </c>
      <c r="C27" s="21">
        <v>45</v>
      </c>
      <c r="D27" s="41" t="s">
        <v>51</v>
      </c>
      <c r="E27" s="12">
        <v>-3.24</v>
      </c>
      <c r="F27" s="12">
        <v>-8.15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-3.24</v>
      </c>
      <c r="AP27" s="12">
        <f>AVERAGE(F27,J27,N27,P27,R27,T27,V27,X27,Z27,AB27,AD27,AF27,AH27,AJ27,AL27,AN27)</f>
        <v>-8.15</v>
      </c>
      <c r="AQ27" s="12">
        <f t="shared" si="3"/>
        <v>1.4142135623715576E-2</v>
      </c>
      <c r="AR27" s="12">
        <f t="shared" si="2"/>
        <v>1.2639436307306275E-2</v>
      </c>
    </row>
    <row r="28" spans="1:44" s="18" customFormat="1" ht="15.75" thickBot="1">
      <c r="A28" s="30"/>
      <c r="C28" s="21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1.9999999999978257E-2</v>
      </c>
      <c r="H28" s="16">
        <f>ABS(H27-$AP$27)</f>
        <v>1.7874862246543444E-2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s="18" customFormat="1" ht="15.75" customHeight="1" thickBot="1">
      <c r="A29" s="30">
        <v>30</v>
      </c>
      <c r="C29" s="21">
        <v>30</v>
      </c>
      <c r="D29" s="41" t="s">
        <v>52</v>
      </c>
      <c r="E29" s="12">
        <v>-3.24</v>
      </c>
      <c r="F29" s="12">
        <v>-6.37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-3.24</v>
      </c>
      <c r="AP29" s="12">
        <f>AVERAGE(F29,J29,N29,P29,R29,T29,V29,X29,Z29,AB29,AD29,AF29,AH29,AJ29,AL29,AN29)</f>
        <v>-6.37</v>
      </c>
      <c r="AQ29" s="12">
        <f t="shared" si="3"/>
        <v>1.4142135623715576E-2</v>
      </c>
      <c r="AR29" s="12">
        <f t="shared" si="2"/>
        <v>8.5740034525523035E-4</v>
      </c>
    </row>
    <row r="30" spans="1:44" s="18" customFormat="1" ht="15.75" thickBot="1">
      <c r="A30" s="30"/>
      <c r="C30" s="21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1.9999999999978257E-2</v>
      </c>
      <c r="H30" s="16">
        <f>ABS(H29-$AP$29)</f>
        <v>1.212547196643321E-3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s="18" customFormat="1" ht="15.75" customHeight="1" thickBot="1">
      <c r="A31" s="30">
        <v>15</v>
      </c>
      <c r="C31" s="21">
        <v>15</v>
      </c>
      <c r="D31" s="41" t="s">
        <v>53</v>
      </c>
      <c r="E31" s="12">
        <v>-3.24</v>
      </c>
      <c r="F31" s="12">
        <v>-3.37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-3.24</v>
      </c>
      <c r="AP31" s="12">
        <f>AVERAGE(F31,J31,N31,P31,R31,T31,V31,X31,Z31,AB31,AD31,AF31,AH31,AJ31,AL31,AN31)</f>
        <v>-3.37</v>
      </c>
      <c r="AQ31" s="12">
        <f t="shared" si="3"/>
        <v>1.4142135623715576E-2</v>
      </c>
      <c r="AR31" s="12">
        <f t="shared" si="2"/>
        <v>6.4257688406836192E-3</v>
      </c>
    </row>
    <row r="32" spans="1:44" s="18" customFormat="1" ht="15.75" thickBot="1">
      <c r="A32" s="30"/>
      <c r="C32" s="21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1.9999999999978257E-2</v>
      </c>
      <c r="H32" s="16">
        <f>ABS(H31-$AP$31)</f>
        <v>9.0874094431692143E-3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s="18" customFormat="1" ht="15.75" customHeight="1" thickBot="1">
      <c r="A33" s="30">
        <v>3.75</v>
      </c>
      <c r="C33" s="21">
        <v>3.75</v>
      </c>
      <c r="D33" s="41" t="s">
        <v>54</v>
      </c>
      <c r="E33" s="12">
        <v>-3.24</v>
      </c>
      <c r="F33" s="12">
        <v>2.65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-3.24</v>
      </c>
      <c r="AP33" s="12">
        <f>AVERAGE(F33,J33,N33,P33,R33,T33,V33,X33,Z33,AB33,AD33,AF33,AH33,AJ33,AL33,AN33)</f>
        <v>2.65</v>
      </c>
      <c r="AQ33" s="12">
        <f t="shared" si="3"/>
        <v>1.4142135623715576E-2</v>
      </c>
      <c r="AR33" s="12">
        <f t="shared" si="2"/>
        <v>6.8499715888303558E-3</v>
      </c>
    </row>
    <row r="34" spans="1:44" s="18" customFormat="1" ht="15.75" thickBot="1">
      <c r="C34" s="21"/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1.9999999999978257E-2</v>
      </c>
      <c r="H34" s="16">
        <f>ABS(H33-$AP$33)</f>
        <v>9.6873227227942671E-3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  <mergeCell ref="U8:V8"/>
    <mergeCell ref="Q8:R8"/>
    <mergeCell ref="I8:J8"/>
    <mergeCell ref="M8:N8"/>
    <mergeCell ref="E8:F8"/>
    <mergeCell ref="O8:P8"/>
    <mergeCell ref="K8:L8"/>
    <mergeCell ref="G8:H8"/>
    <mergeCell ref="S8:T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59</v>
      </c>
    </row>
    <row r="7" spans="4:44" ht="13.5" customHeight="1" thickBot="1"/>
    <row r="8" spans="4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4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42" t="s">
        <v>73</v>
      </c>
      <c r="E11" s="12">
        <v>70</v>
      </c>
      <c r="F11" s="12">
        <v>23</v>
      </c>
      <c r="G11" s="12">
        <v>70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41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1.1000000000000001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41" t="s">
        <v>26</v>
      </c>
      <c r="E13" s="12">
        <v>165.1</v>
      </c>
      <c r="F13" s="12">
        <v>165.1</v>
      </c>
      <c r="G13" s="36">
        <v>165.09</v>
      </c>
      <c r="H13" s="12">
        <v>165.09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165.1</v>
      </c>
      <c r="AP13" s="12">
        <f t="shared" si="1"/>
        <v>165.1</v>
      </c>
      <c r="AQ13" s="12">
        <f t="shared" ref="AQ13:AQ33" si="3">_xlfn.STDEV.S(E13,G13,I13,M13,O13,Q13,S13,U13,W13,Y13,AA13,AC13,AE13,AG13,AI13,AK13,AM13)</f>
        <v>7.0710678118590439E-3</v>
      </c>
      <c r="AR13" s="12">
        <f t="shared" si="2"/>
        <v>7.0710678118590439E-3</v>
      </c>
    </row>
    <row r="14" spans="4:44" ht="15.75" customHeight="1" thickBot="1">
      <c r="D14" s="41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7.0710678118654738E-2</v>
      </c>
      <c r="AR14" s="12">
        <f t="shared" si="2"/>
        <v>7.0710678118654738E-2</v>
      </c>
    </row>
    <row r="15" spans="4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3.57</v>
      </c>
      <c r="F19" s="12">
        <v>-13.98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3.57</v>
      </c>
      <c r="AP19" s="12">
        <f t="shared" si="1"/>
        <v>-13.98</v>
      </c>
      <c r="AQ19" s="12">
        <f t="shared" si="3"/>
        <v>5.6568542494933587E-2</v>
      </c>
      <c r="AR19" s="12">
        <f t="shared" si="2"/>
        <v>0.10199135315000028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8.0000000000013838E-2</v>
      </c>
      <c r="H20" s="16">
        <f>ABS(H19-$AP$19)</f>
        <v>0.14423755486951428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3.57</v>
      </c>
      <c r="F21" s="12">
        <v>-9.2100000000000009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3.57</v>
      </c>
      <c r="AP21" s="12">
        <f>AVERAGE(F21,J21,N21,P21,R21,T21,V21,X21,Z21,AB21,AD21,AF21,AH21,AJ21,AL21,AN21)</f>
        <v>-9.2100000000000009</v>
      </c>
      <c r="AQ21" s="12">
        <f t="shared" si="3"/>
        <v>5.6568542494933587E-2</v>
      </c>
      <c r="AR21" s="12">
        <f t="shared" si="2"/>
        <v>0.10113395280475949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8.0000000000013838E-2</v>
      </c>
      <c r="H22" s="16">
        <f>ABS(H21-$AP$21)</f>
        <v>0.14302500767289139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3.57</v>
      </c>
      <c r="F23" s="12">
        <v>-6.21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3.57</v>
      </c>
      <c r="AP23" s="12">
        <f>AVERAGE(F23,J23,N23,P23,R23,T23,V23,X23,Z23,AB23,AD23,AF23,AH23,AJ23,AL23,AN23)</f>
        <v>-6.21</v>
      </c>
      <c r="AQ23" s="12">
        <f t="shared" si="3"/>
        <v>5.6568542494933587E-2</v>
      </c>
      <c r="AR23" s="12">
        <f t="shared" si="2"/>
        <v>9.3850783618821265E-2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8.0000000000013838E-2</v>
      </c>
      <c r="H24" s="16">
        <f>ABS(H23-$AP$23)</f>
        <v>0.13272505103307974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3.57</v>
      </c>
      <c r="F25" s="12">
        <v>-3.21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3.57</v>
      </c>
      <c r="AP25" s="12">
        <f>AVERAGE(F25,J25,N25,P25,R25,T25,V25,X25,Z25,AB25,AD25,AF25,AH25,AJ25,AL25,AN25)</f>
        <v>-3.21</v>
      </c>
      <c r="AQ25" s="12">
        <f t="shared" si="3"/>
        <v>5.6568542494933587E-2</v>
      </c>
      <c r="AR25" s="12">
        <f t="shared" si="2"/>
        <v>8.6567614432882425E-2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8.0000000000013838E-2</v>
      </c>
      <c r="H26" s="16">
        <f>ABS(H25-$AP$25)</f>
        <v>0.12242509439326721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3.57</v>
      </c>
      <c r="F27" s="12">
        <v>-0.21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3.57</v>
      </c>
      <c r="AP27" s="12">
        <f>AVERAGE(F27,J27,N27,P27,R27,T27,V27,X27,Z27,AB27,AD27,AF27,AH27,AJ27,AL27,AN27)</f>
        <v>-0.21</v>
      </c>
      <c r="AQ27" s="12">
        <f t="shared" si="3"/>
        <v>5.6568542494933587E-2</v>
      </c>
      <c r="AR27" s="12">
        <f t="shared" si="2"/>
        <v>7.928444524694353E-2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8.0000000000013838E-2</v>
      </c>
      <c r="H28" s="16">
        <f>ABS(H27-$AP$27)</f>
        <v>0.11212513775345465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3.57</v>
      </c>
      <c r="F29" s="12">
        <v>1.55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3.57</v>
      </c>
      <c r="AP29" s="12">
        <f>AVERAGE(F29,J29,N29,P29,R29,T29,V29,X29,Z29,AB29,AD29,AF29,AH29,AJ29,AL29,AN29)</f>
        <v>1.55</v>
      </c>
      <c r="AQ29" s="12">
        <f t="shared" si="3"/>
        <v>5.6568542494933587E-2</v>
      </c>
      <c r="AR29" s="12">
        <f t="shared" si="2"/>
        <v>7.8639146275773966E-2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8.0000000000013838E-2</v>
      </c>
      <c r="H30" s="16">
        <f>ABS(H29-$AP$29)</f>
        <v>0.1112125471966412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3.57</v>
      </c>
      <c r="F31" s="12">
        <v>4.55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3.57</v>
      </c>
      <c r="AP31" s="12">
        <f>AVERAGE(F31,J31,N31,P31,R31,T31,V31,X31,Z31,AB31,AD31,AF31,AH31,AJ31,AL31,AN31)</f>
        <v>4.55</v>
      </c>
      <c r="AQ31" s="12">
        <f t="shared" si="3"/>
        <v>5.6568542494933587E-2</v>
      </c>
      <c r="AR31" s="12">
        <f t="shared" si="2"/>
        <v>7.1355977089834946E-2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8.0000000000013838E-2</v>
      </c>
      <c r="H32" s="16">
        <f>ABS(H31-$AP$31)</f>
        <v>0.10091259055682844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3.57</v>
      </c>
      <c r="F33" s="12">
        <v>10.55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3.57</v>
      </c>
      <c r="AP33" s="12">
        <f>AVERAGE(F33,J33,N33,P33,R33,T33,V33,X33,Z33,AB33,AD33,AF33,AH33,AJ33,AL33,AN33)</f>
        <v>10.55</v>
      </c>
      <c r="AQ33" s="12">
        <f t="shared" si="3"/>
        <v>5.6568542494933587E-2</v>
      </c>
      <c r="AR33" s="12">
        <f t="shared" si="2"/>
        <v>5.6789638717957877E-2</v>
      </c>
    </row>
    <row r="34" spans="1:44" ht="15.75" thickBot="1"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8.0000000000013838E-2</v>
      </c>
      <c r="H34" s="16">
        <f>ABS(H33-$AP$33)</f>
        <v>8.0312677277204259E-2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60</v>
      </c>
    </row>
    <row r="7" spans="1:44" ht="13.5" customHeight="1" thickBot="1"/>
    <row r="8" spans="1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1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42" t="s">
        <v>73</v>
      </c>
      <c r="E11" s="12">
        <v>64</v>
      </c>
      <c r="F11" s="12">
        <v>23</v>
      </c>
      <c r="G11" s="12">
        <v>64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41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1.1000000000000001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41" t="s">
        <v>26</v>
      </c>
      <c r="E13" s="12">
        <v>159.1</v>
      </c>
      <c r="F13" s="12">
        <v>159.1</v>
      </c>
      <c r="G13" s="36">
        <v>159.69</v>
      </c>
      <c r="H13" s="12">
        <v>159.69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159.1</v>
      </c>
      <c r="AP13" s="12">
        <f t="shared" si="1"/>
        <v>159.1</v>
      </c>
      <c r="AQ13" s="12">
        <f t="shared" ref="AQ13:AQ33" si="3">_xlfn.STDEV.S(E13,G13,I13,M13,O13,Q13,S13,U13,W13,Y13,AA13,AC13,AE13,AG13,AI13,AK13,AM13)</f>
        <v>0.41719300090006545</v>
      </c>
      <c r="AR13" s="12">
        <f t="shared" si="2"/>
        <v>0.41719300090006545</v>
      </c>
    </row>
    <row r="14" spans="1:44" ht="15.75" customHeight="1" thickBot="1">
      <c r="D14" s="41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7.0710678118654738E-2</v>
      </c>
      <c r="AR14" s="12">
        <f t="shared" si="2"/>
        <v>7.0710678118654738E-2</v>
      </c>
    </row>
    <row r="15" spans="1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2.96</v>
      </c>
      <c r="F19" s="12">
        <v>-8.59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2.96</v>
      </c>
      <c r="AP19" s="12">
        <f t="shared" si="1"/>
        <v>-8.59</v>
      </c>
      <c r="AQ19" s="12">
        <f t="shared" si="3"/>
        <v>4.9497474683064181E-2</v>
      </c>
      <c r="AR19" s="12">
        <f t="shared" si="2"/>
        <v>9.4920285338133695E-2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7.0000000000008278E-2</v>
      </c>
      <c r="H20" s="16">
        <f>ABS(H19-$AP$19)</f>
        <v>0.13423755486951272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2.96</v>
      </c>
      <c r="F21" s="12">
        <v>-3.82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2.96</v>
      </c>
      <c r="AP21" s="12">
        <f>AVERAGE(F21,J21,N21,P21,R21,T21,V21,X21,Z21,AB21,AD21,AF21,AH21,AJ21,AL21,AN21)</f>
        <v>-3.82</v>
      </c>
      <c r="AQ21" s="12">
        <f t="shared" si="3"/>
        <v>4.9497474683064181E-2</v>
      </c>
      <c r="AR21" s="12">
        <f t="shared" si="2"/>
        <v>9.4062884992890713E-2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7.0000000000008278E-2</v>
      </c>
      <c r="H22" s="16">
        <f>ABS(H21-$AP$21)</f>
        <v>0.13302500767288672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2.96</v>
      </c>
      <c r="F23" s="12">
        <v>-0.82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2.96</v>
      </c>
      <c r="AP23" s="12">
        <f>AVERAGE(F23,J23,N23,P23,R23,T23,V23,X23,Z23,AB23,AD23,AF23,AH23,AJ23,AL23,AN23)</f>
        <v>-0.82</v>
      </c>
      <c r="AQ23" s="12">
        <f t="shared" si="3"/>
        <v>4.9497474683064181E-2</v>
      </c>
      <c r="AR23" s="12">
        <f t="shared" si="2"/>
        <v>8.677971580695179E-2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7.0000000000008278E-2</v>
      </c>
      <c r="H24" s="16">
        <f>ABS(H23-$AP$23)</f>
        <v>0.12272505103307407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2.96</v>
      </c>
      <c r="F25" s="12">
        <v>2.1800000000000002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2.96</v>
      </c>
      <c r="AP25" s="12">
        <f>AVERAGE(F25,J25,N25,P25,R25,T25,V25,X25,Z25,AB25,AD25,AF25,AH25,AJ25,AL25,AN25)</f>
        <v>2.1800000000000002</v>
      </c>
      <c r="AQ25" s="12">
        <f t="shared" si="3"/>
        <v>4.9497474683064181E-2</v>
      </c>
      <c r="AR25" s="12">
        <f t="shared" si="2"/>
        <v>7.949654662101302E-2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7.0000000000008278E-2</v>
      </c>
      <c r="H26" s="16">
        <f>ABS(H25-$AP$25)</f>
        <v>0.11242509439326165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2.96</v>
      </c>
      <c r="F27" s="12">
        <v>5.18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2.96</v>
      </c>
      <c r="AP27" s="12">
        <f>AVERAGE(F27,J27,N27,P27,R27,T27,V27,X27,Z27,AB27,AD27,AF27,AH27,AJ27,AL27,AN27)</f>
        <v>5.18</v>
      </c>
      <c r="AQ27" s="12">
        <f t="shared" si="3"/>
        <v>4.9497474683064181E-2</v>
      </c>
      <c r="AR27" s="12">
        <f t="shared" si="2"/>
        <v>7.2213377435073847E-2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7.0000000000008278E-2</v>
      </c>
      <c r="H28" s="16">
        <f>ABS(H27-$AP$27)</f>
        <v>0.10212513775344867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2.96</v>
      </c>
      <c r="F29" s="12">
        <v>6.95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2.96</v>
      </c>
      <c r="AP29" s="12">
        <f>AVERAGE(F29,J29,N29,P29,R29,T29,V29,X29,Z29,AB29,AD29,AF29,AH29,AJ29,AL29,AN29)</f>
        <v>6.95</v>
      </c>
      <c r="AQ29" s="12">
        <f t="shared" si="3"/>
        <v>4.9497474683064181E-2</v>
      </c>
      <c r="AR29" s="12">
        <f t="shared" si="2"/>
        <v>7.8639146275770039E-2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7.0000000000008278E-2</v>
      </c>
      <c r="H30" s="16">
        <f>ABS(H29-$AP$29)</f>
        <v>0.11121254719663565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2.96</v>
      </c>
      <c r="F31" s="12">
        <v>9.9499999999999993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2.96</v>
      </c>
      <c r="AP31" s="12">
        <f>AVERAGE(F31,J31,N31,P31,R31,T31,V31,X31,Z31,AB31,AD31,AF31,AH31,AJ31,AL31,AN31)</f>
        <v>9.9499999999999993</v>
      </c>
      <c r="AQ31" s="12">
        <f t="shared" si="3"/>
        <v>4.9497474683064181E-2</v>
      </c>
      <c r="AR31" s="12">
        <f t="shared" si="2"/>
        <v>7.1355977089830561E-2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7.0000000000008278E-2</v>
      </c>
      <c r="H32" s="16">
        <f>ABS(H31-$AP$31)</f>
        <v>0.10091259055682222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2.96</v>
      </c>
      <c r="F33" s="12">
        <v>15.95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2.96</v>
      </c>
      <c r="AP33" s="12">
        <f>AVERAGE(F33,J33,N33,P33,R33,T33,V33,X33,Z33,AB33,AD33,AF33,AH33,AJ33,AL33,AN33)</f>
        <v>15.95</v>
      </c>
      <c r="AQ33" s="12">
        <f t="shared" si="3"/>
        <v>4.9497474683064181E-2</v>
      </c>
      <c r="AR33" s="12">
        <f t="shared" si="2"/>
        <v>5.6789638717952853E-2</v>
      </c>
    </row>
    <row r="34" spans="1:44" ht="15.75" thickBot="1"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7.0000000000008278E-2</v>
      </c>
      <c r="H34" s="16">
        <f>ABS(H33-$AP$33)</f>
        <v>8.0312677277197153E-2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61</v>
      </c>
    </row>
    <row r="7" spans="4:44" ht="13.5" customHeight="1" thickBot="1"/>
    <row r="8" spans="4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4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42" t="s">
        <v>73</v>
      </c>
      <c r="E11" s="12">
        <v>83.5</v>
      </c>
      <c r="F11" s="12">
        <v>23</v>
      </c>
      <c r="G11" s="36">
        <v>83.5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41" t="s">
        <v>25</v>
      </c>
      <c r="E12" s="12">
        <v>-31.62</v>
      </c>
      <c r="F12" s="12">
        <v>19</v>
      </c>
      <c r="G12" s="12">
        <v>-31.62</v>
      </c>
      <c r="H12" s="12">
        <v>14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19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3.5355339059327378</v>
      </c>
    </row>
    <row r="13" spans="4:44" ht="15.75" customHeight="1" thickBot="1">
      <c r="D13" s="41" t="s">
        <v>26</v>
      </c>
      <c r="E13" s="12">
        <v>190.61</v>
      </c>
      <c r="F13" s="12">
        <v>190.61</v>
      </c>
      <c r="G13" s="12">
        <v>190.59</v>
      </c>
      <c r="H13" s="12">
        <v>190.59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190.61</v>
      </c>
      <c r="AP13" s="12">
        <f t="shared" si="1"/>
        <v>190.61</v>
      </c>
      <c r="AQ13" s="12">
        <f t="shared" ref="AQ13:AQ33" si="3">_xlfn.STDEV.S(E13,G13,I13,M13,O13,Q13,S13,U13,W13,Y13,AA13,AC13,AE13,AG13,AI13,AK13,AM13)</f>
        <v>1.4142135623738184E-2</v>
      </c>
      <c r="AR13" s="12">
        <f t="shared" si="2"/>
        <v>1.4142135623738184E-2</v>
      </c>
    </row>
    <row r="14" spans="4:44" ht="15.75" customHeight="1" thickBot="1">
      <c r="D14" s="41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0</v>
      </c>
      <c r="AR14" s="12">
        <f t="shared" si="2"/>
        <v>0</v>
      </c>
    </row>
    <row r="15" spans="4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-8.5399999999999991</v>
      </c>
      <c r="F19" s="12">
        <v>-26.68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-8.5399999999999991</v>
      </c>
      <c r="AP19" s="12">
        <f t="shared" si="1"/>
        <v>-26.68</v>
      </c>
      <c r="AQ19" s="12">
        <f t="shared" si="3"/>
        <v>2.1213203435585925E-2</v>
      </c>
      <c r="AR19" s="12">
        <f t="shared" si="2"/>
        <v>3.1280675031343269E-2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2.999999999998515E-2</v>
      </c>
      <c r="H20" s="16">
        <f>ABS(H19-$AP$19)</f>
        <v>4.4237554869511087E-2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-8.5399999999999991</v>
      </c>
      <c r="F21" s="12">
        <v>-21.91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-8.5399999999999991</v>
      </c>
      <c r="AP21" s="12">
        <f>AVERAGE(F21,J21,N21,P21,R21,T21,V21,X21,Z21,AB21,AD21,AF21,AH21,AJ21,AL21,AN21)</f>
        <v>-21.91</v>
      </c>
      <c r="AQ21" s="12">
        <f t="shared" si="3"/>
        <v>2.1213203435585925E-2</v>
      </c>
      <c r="AR21" s="12">
        <f t="shared" si="2"/>
        <v>3.0423274686099969E-2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2.999999999998515E-2</v>
      </c>
      <c r="H22" s="16">
        <f>ABS(H21-$AP$21)</f>
        <v>4.3025007672884641E-2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-8.5399999999999991</v>
      </c>
      <c r="F23" s="12">
        <v>-18.91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-8.5399999999999991</v>
      </c>
      <c r="AP23" s="12">
        <f>AVERAGE(F23,J23,N23,P23,R23,T23,V23,X23,Z23,AB23,AD23,AF23,AH23,AJ23,AL23,AN23)</f>
        <v>-18.91</v>
      </c>
      <c r="AQ23" s="12">
        <f t="shared" si="3"/>
        <v>2.1213203435585925E-2</v>
      </c>
      <c r="AR23" s="12">
        <f t="shared" si="2"/>
        <v>2.3140105500161118E-2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2.999999999998515E-2</v>
      </c>
      <c r="H24" s="16">
        <f>ABS(H23-$AP$23)</f>
        <v>3.2725051033072106E-2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-8.5399999999999991</v>
      </c>
      <c r="F25" s="12">
        <v>-15.91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-8.5399999999999991</v>
      </c>
      <c r="AP25" s="12">
        <f>AVERAGE(F25,J25,N25,P25,R25,T25,V25,X25,Z25,AB25,AD25,AF25,AH25,AJ25,AL25,AN25)</f>
        <v>-15.91</v>
      </c>
      <c r="AQ25" s="12">
        <f t="shared" si="3"/>
        <v>2.1213203435585925E-2</v>
      </c>
      <c r="AR25" s="12">
        <f t="shared" si="2"/>
        <v>1.5856936314221012E-2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2.999999999998515E-2</v>
      </c>
      <c r="H26" s="16">
        <f>ABS(H25-$AP$25)</f>
        <v>2.2425094393257794E-2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-8.5399999999999991</v>
      </c>
      <c r="F27" s="12">
        <v>-12.91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-8.5399999999999991</v>
      </c>
      <c r="AP27" s="12">
        <f>AVERAGE(F27,J27,N27,P27,R27,T27,V27,X27,Z27,AB27,AD27,AF27,AH27,AJ27,AL27,AN27)</f>
        <v>-12.91</v>
      </c>
      <c r="AQ27" s="12">
        <f t="shared" si="3"/>
        <v>2.1213203435585925E-2</v>
      </c>
      <c r="AR27" s="12">
        <f t="shared" si="2"/>
        <v>8.5737671282821639E-3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2.999999999998515E-2</v>
      </c>
      <c r="H28" s="16">
        <f>ABS(H27-$AP$27)</f>
        <v>1.2125137753445259E-2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-8.5399999999999991</v>
      </c>
      <c r="F29" s="12">
        <v>-11.15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-8.5399999999999991</v>
      </c>
      <c r="AP29" s="12">
        <f>AVERAGE(F29,J29,N29,P29,R29,T29,V29,X29,Z29,AB29,AD29,AF29,AH29,AJ29,AL29,AN29)</f>
        <v>-11.15</v>
      </c>
      <c r="AQ29" s="12">
        <f t="shared" si="3"/>
        <v>2.1213203435585925E-2</v>
      </c>
      <c r="AR29" s="12">
        <f t="shared" si="2"/>
        <v>7.9284681571149037E-3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2.999999999998515E-2</v>
      </c>
      <c r="H30" s="16">
        <f>ABS(H29-$AP$29)</f>
        <v>1.1212547196635114E-2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-8.5399999999999991</v>
      </c>
      <c r="F31" s="12">
        <v>-8.15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-8.5399999999999991</v>
      </c>
      <c r="AP31" s="12">
        <f>AVERAGE(F31,J31,N31,P31,R31,T31,V31,X31,Z31,AB31,AD31,AF31,AH31,AJ31,AL31,AN31)</f>
        <v>-8.15</v>
      </c>
      <c r="AQ31" s="12">
        <f t="shared" si="3"/>
        <v>2.1213203435585925E-2</v>
      </c>
      <c r="AR31" s="12">
        <f t="shared" si="2"/>
        <v>6.4529897117605287E-4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2.999999999998515E-2</v>
      </c>
      <c r="H32" s="16">
        <f>ABS(H31-$AP$31)</f>
        <v>9.1259055682257895E-4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-8.5399999999999991</v>
      </c>
      <c r="F33" s="12">
        <v>-2.15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-8.5399999999999991</v>
      </c>
      <c r="AP33" s="12">
        <f>AVERAGE(F33,J33,N33,P33,R33,T33,V33,X33,Z33,AB33,AD33,AF33,AH33,AJ33,AL33,AN33)</f>
        <v>-2.15</v>
      </c>
      <c r="AQ33" s="12">
        <f t="shared" si="3"/>
        <v>2.1213203435585925E-2</v>
      </c>
      <c r="AR33" s="12">
        <f t="shared" si="2"/>
        <v>1.3921039400701333E-2</v>
      </c>
    </row>
    <row r="34" spans="1:44" ht="15.75" thickBot="1"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2.999999999998515E-2</v>
      </c>
      <c r="H34" s="16">
        <f>ABS(H33-$AP$33)</f>
        <v>1.9687322722802048E-2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62</v>
      </c>
    </row>
    <row r="7" spans="4:44" ht="13.5" customHeight="1" thickBot="1"/>
    <row r="8" spans="4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4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42" t="s">
        <v>73</v>
      </c>
      <c r="E11" s="12">
        <v>64</v>
      </c>
      <c r="F11" s="12">
        <v>23</v>
      </c>
      <c r="G11" s="36">
        <v>64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41" t="s">
        <v>25</v>
      </c>
      <c r="E12" s="12">
        <v>-31.62</v>
      </c>
      <c r="F12" s="12">
        <v>1.1000000000000001</v>
      </c>
      <c r="G12" s="12">
        <v>-31.62</v>
      </c>
      <c r="H12" s="12">
        <v>-4.9000000000000004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1.1000000000000001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4.2426406871192857</v>
      </c>
    </row>
    <row r="13" spans="4:44" ht="15.75" customHeight="1" thickBot="1">
      <c r="D13" s="41" t="s">
        <v>26</v>
      </c>
      <c r="E13" s="12">
        <v>165.85</v>
      </c>
      <c r="F13" s="12">
        <v>165.85</v>
      </c>
      <c r="G13" s="36">
        <v>165.83</v>
      </c>
      <c r="H13" s="12">
        <v>165.83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165.85</v>
      </c>
      <c r="AP13" s="12">
        <f t="shared" si="1"/>
        <v>165.85</v>
      </c>
      <c r="AQ13" s="12">
        <f t="shared" ref="AQ13:AQ33" si="3">_xlfn.STDEV.S(E13,G13,I13,M13,O13,Q13,S13,U13,W13,Y13,AA13,AC13,AE13,AG13,AI13,AK13,AM13)</f>
        <v>1.4142135623718088E-2</v>
      </c>
      <c r="AR13" s="12">
        <f t="shared" si="2"/>
        <v>1.4142135623718088E-2</v>
      </c>
    </row>
    <row r="14" spans="4:44" ht="15.75" customHeight="1" thickBot="1">
      <c r="D14" s="41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7.0710678118654738E-2</v>
      </c>
      <c r="AR14" s="12">
        <f t="shared" si="2"/>
        <v>7.0710678118654738E-2</v>
      </c>
    </row>
    <row r="15" spans="4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41" t="s">
        <v>29</v>
      </c>
      <c r="E16" s="12">
        <v>-1.8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-1.8</v>
      </c>
      <c r="AP16" s="12">
        <f t="shared" si="1"/>
        <v>2.2000000000000002</v>
      </c>
      <c r="AQ16" s="12">
        <f t="shared" si="3"/>
        <v>2.8284271247461903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-3.17</v>
      </c>
      <c r="F19" s="12">
        <v>-20.72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-3.17</v>
      </c>
      <c r="AP19" s="12">
        <f t="shared" si="1"/>
        <v>-20.72</v>
      </c>
      <c r="AQ19" s="12">
        <f t="shared" si="3"/>
        <v>5.6568542494940185E-2</v>
      </c>
      <c r="AR19" s="12">
        <f t="shared" si="2"/>
        <v>0.10199135315000908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8.0000000000023164E-2</v>
      </c>
      <c r="H20" s="16">
        <f>ABS(H19-$AP$19)</f>
        <v>0.14423755486952672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-3.17</v>
      </c>
      <c r="F21" s="12">
        <v>-15.95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-3.17</v>
      </c>
      <c r="AP21" s="12">
        <f>AVERAGE(F21,J21,N21,P21,R21,T21,V21,X21,Z21,AB21,AD21,AF21,AH21,AJ21,AL21,AN21)</f>
        <v>-15.95</v>
      </c>
      <c r="AQ21" s="12">
        <f t="shared" si="3"/>
        <v>5.6568542494940185E-2</v>
      </c>
      <c r="AR21" s="12">
        <f t="shared" si="2"/>
        <v>0.10113395280476578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8.0000000000023164E-2</v>
      </c>
      <c r="H22" s="16">
        <f>ABS(H21-$AP$21)</f>
        <v>0.14302500767290027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-3.17</v>
      </c>
      <c r="F23" s="12">
        <v>-12.95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-3.17</v>
      </c>
      <c r="AP23" s="12">
        <f>AVERAGE(F23,J23,N23,P23,R23,T23,V23,X23,Z23,AB23,AD23,AF23,AH23,AJ23,AL23,AN23)</f>
        <v>-12.95</v>
      </c>
      <c r="AQ23" s="12">
        <f t="shared" si="3"/>
        <v>5.6568542494940185E-2</v>
      </c>
      <c r="AR23" s="12">
        <f t="shared" si="2"/>
        <v>9.3850783618825664E-2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8.0000000000023164E-2</v>
      </c>
      <c r="H24" s="16">
        <f>ABS(H23-$AP$23)</f>
        <v>0.13272505103308596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-3.17</v>
      </c>
      <c r="F25" s="12">
        <v>-9.9499999999999993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-3.17</v>
      </c>
      <c r="AP25" s="12">
        <f>AVERAGE(F25,J25,N25,P25,R25,T25,V25,X25,Z25,AB25,AD25,AF25,AH25,AJ25,AL25,AN25)</f>
        <v>-9.9499999999999993</v>
      </c>
      <c r="AQ25" s="12">
        <f t="shared" si="3"/>
        <v>5.6568542494940185E-2</v>
      </c>
      <c r="AR25" s="12">
        <f t="shared" si="2"/>
        <v>8.6567614432886811E-2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8.0000000000023164E-2</v>
      </c>
      <c r="H26" s="16">
        <f>ABS(H25-$AP$25)</f>
        <v>0.12242509439327343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-3.17</v>
      </c>
      <c r="F27" s="12">
        <v>-6.95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-3.17</v>
      </c>
      <c r="AP27" s="12">
        <f>AVERAGE(F27,J27,N27,P27,R27,T27,V27,X27,Z27,AB27,AD27,AF27,AH27,AJ27,AL27,AN27)</f>
        <v>-6.95</v>
      </c>
      <c r="AQ27" s="12">
        <f t="shared" si="3"/>
        <v>5.6568542494940185E-2</v>
      </c>
      <c r="AR27" s="12">
        <f t="shared" si="2"/>
        <v>7.9284445246949845E-2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8.0000000000023164E-2</v>
      </c>
      <c r="H28" s="16">
        <f>ABS(H27-$AP$27)</f>
        <v>0.11212513775346356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-3.17</v>
      </c>
      <c r="F29" s="12">
        <v>-5.19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-3.17</v>
      </c>
      <c r="AP29" s="12">
        <f>AVERAGE(F29,J29,N29,P29,R29,T29,V29,X29,Z29,AB29,AD29,AF29,AH29,AJ29,AL29,AN29)</f>
        <v>-5.19</v>
      </c>
      <c r="AQ29" s="12">
        <f t="shared" si="3"/>
        <v>5.6568542494940185E-2</v>
      </c>
      <c r="AR29" s="12">
        <f t="shared" si="2"/>
        <v>7.8639146275780086E-2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8.0000000000023164E-2</v>
      </c>
      <c r="H30" s="16">
        <f>ABS(H29-$AP$29)</f>
        <v>0.11121254719664986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-3.17</v>
      </c>
      <c r="F31" s="12">
        <v>-2.19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-3.17</v>
      </c>
      <c r="AP31" s="12">
        <f>AVERAGE(F31,J31,N31,P31,R31,T31,V31,X31,Z31,AB31,AD31,AF31,AH31,AJ31,AL31,AN31)</f>
        <v>-2.19</v>
      </c>
      <c r="AQ31" s="12">
        <f t="shared" si="3"/>
        <v>5.6568542494940185E-2</v>
      </c>
      <c r="AR31" s="12">
        <f t="shared" si="2"/>
        <v>7.1355977089841552E-2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8.0000000000023164E-2</v>
      </c>
      <c r="H32" s="16">
        <f>ABS(H31-$AP$31)</f>
        <v>0.10091259055683777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-3.17</v>
      </c>
      <c r="F33" s="12">
        <v>3.81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-3.17</v>
      </c>
      <c r="AP33" s="12">
        <f>AVERAGE(F33,J33,N33,P33,R33,T33,V33,X33,Z33,AB33,AD33,AF33,AH33,AJ33,AL33,AN33)</f>
        <v>3.81</v>
      </c>
      <c r="AQ33" s="12">
        <f t="shared" si="3"/>
        <v>5.6568542494940185E-2</v>
      </c>
      <c r="AR33" s="12">
        <f t="shared" si="2"/>
        <v>5.6789638717963845E-2</v>
      </c>
    </row>
    <row r="34" spans="1:44" ht="15.75" thickBot="1"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8.0000000000023164E-2</v>
      </c>
      <c r="H34" s="16">
        <f>ABS(H33-$AP$33)</f>
        <v>8.0312677277212696E-2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63</v>
      </c>
    </row>
    <row r="7" spans="1:44" ht="13.5" customHeight="1" thickBot="1"/>
    <row r="8" spans="1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1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42" t="s">
        <v>73</v>
      </c>
      <c r="E11" s="12">
        <v>58</v>
      </c>
      <c r="F11" s="12">
        <v>23</v>
      </c>
      <c r="G11" s="12">
        <v>58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41" t="s">
        <v>25</v>
      </c>
      <c r="E12" s="12">
        <v>-31.62</v>
      </c>
      <c r="F12" s="12">
        <v>1.1000000000000001</v>
      </c>
      <c r="G12" s="12">
        <v>-31.62</v>
      </c>
      <c r="H12" s="12">
        <v>-4.9000000000000004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1.1000000000000001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4.2426406871192857</v>
      </c>
    </row>
    <row r="13" spans="1:44" ht="15.75" customHeight="1" thickBot="1">
      <c r="A13" s="18" t="s">
        <v>33</v>
      </c>
      <c r="D13" s="41" t="s">
        <v>26</v>
      </c>
      <c r="E13" s="12">
        <v>160.41999999999999</v>
      </c>
      <c r="F13" s="12">
        <v>160.41999999999999</v>
      </c>
      <c r="G13" s="36">
        <v>160.4</v>
      </c>
      <c r="H13" s="12">
        <v>160.4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160.41999999999999</v>
      </c>
      <c r="AP13" s="12">
        <f t="shared" si="1"/>
        <v>160.41999999999999</v>
      </c>
      <c r="AQ13" s="12">
        <f t="shared" ref="AQ13:AQ33" si="3">_xlfn.STDEV.S(E13,G13,I13,M13,O13,Q13,S13,U13,W13,Y13,AA13,AC13,AE13,AG13,AI13,AK13,AM13)</f>
        <v>1.4142135623718088E-2</v>
      </c>
      <c r="AR13" s="12">
        <f t="shared" si="2"/>
        <v>1.4142135623718088E-2</v>
      </c>
    </row>
    <row r="14" spans="1:44" ht="15.75" customHeight="1" thickBot="1">
      <c r="D14" s="41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7.0710678118654738E-2</v>
      </c>
      <c r="AR14" s="12">
        <f t="shared" si="2"/>
        <v>7.0710678118654738E-2</v>
      </c>
    </row>
    <row r="15" spans="1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-3.75</v>
      </c>
      <c r="F19" s="12">
        <v>-15.29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-3.75</v>
      </c>
      <c r="AP19" s="12">
        <f t="shared" si="1"/>
        <v>-15.29</v>
      </c>
      <c r="AQ19" s="12">
        <f t="shared" si="3"/>
        <v>4.9497474683069836E-2</v>
      </c>
      <c r="AR19" s="12">
        <f t="shared" si="2"/>
        <v>0.10199135315000279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7.0000000000016271E-2</v>
      </c>
      <c r="H20" s="16">
        <f>ABS(H19-$AP$19)</f>
        <v>0.14423755486951784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-3.75</v>
      </c>
      <c r="F21" s="12">
        <v>-10.52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-3.75</v>
      </c>
      <c r="AP21" s="12">
        <f>AVERAGE(F21,J21,N21,P21,R21,T21,V21,X21,Z21,AB21,AD21,AF21,AH21,AJ21,AL21,AN21)</f>
        <v>-10.52</v>
      </c>
      <c r="AQ21" s="12">
        <f t="shared" si="3"/>
        <v>4.9497474683069836E-2</v>
      </c>
      <c r="AR21" s="12">
        <f t="shared" si="2"/>
        <v>0.10113395280475949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7.0000000000016271E-2</v>
      </c>
      <c r="H22" s="16">
        <f>ABS(H21-$AP$21)</f>
        <v>0.14302500767289139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-3.75</v>
      </c>
      <c r="F23" s="12">
        <v>-7.52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-3.75</v>
      </c>
      <c r="AP23" s="12">
        <f>AVERAGE(F23,J23,N23,P23,R23,T23,V23,X23,Z23,AB23,AD23,AF23,AH23,AJ23,AL23,AN23)</f>
        <v>-7.52</v>
      </c>
      <c r="AQ23" s="12">
        <f t="shared" si="3"/>
        <v>4.9497474683069836E-2</v>
      </c>
      <c r="AR23" s="12">
        <f t="shared" si="2"/>
        <v>9.3850783618823153E-2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7.0000000000016271E-2</v>
      </c>
      <c r="H24" s="16">
        <f>ABS(H23-$AP$23)</f>
        <v>0.13272505103308241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-3.75</v>
      </c>
      <c r="F25" s="12">
        <v>-4.5199999999999996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-3.75</v>
      </c>
      <c r="AP25" s="12">
        <f>AVERAGE(F25,J25,N25,P25,R25,T25,V25,X25,Z25,AB25,AD25,AF25,AH25,AJ25,AL25,AN25)</f>
        <v>-4.5199999999999996</v>
      </c>
      <c r="AQ25" s="12">
        <f t="shared" si="3"/>
        <v>4.9497474683069836E-2</v>
      </c>
      <c r="AR25" s="12">
        <f t="shared" si="2"/>
        <v>8.6567614432884313E-2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7.0000000000016271E-2</v>
      </c>
      <c r="H26" s="16">
        <f>ABS(H25-$AP$25)</f>
        <v>0.12242509439326987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-3.75</v>
      </c>
      <c r="F27" s="12">
        <v>-1.52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-3.75</v>
      </c>
      <c r="AP27" s="12">
        <f>AVERAGE(F27,J27,N27,P27,R27,T27,V27,X27,Z27,AB27,AD27,AF27,AH27,AJ27,AL27,AN27)</f>
        <v>-1.52</v>
      </c>
      <c r="AQ27" s="12">
        <f t="shared" si="3"/>
        <v>4.9497474683069836E-2</v>
      </c>
      <c r="AR27" s="12">
        <f t="shared" si="2"/>
        <v>7.928444524694514E-2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7.0000000000016271E-2</v>
      </c>
      <c r="H28" s="16">
        <f>ABS(H27-$AP$27)</f>
        <v>0.11212513775345689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-3.75</v>
      </c>
      <c r="F29" s="12">
        <v>0.24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-3.75</v>
      </c>
      <c r="AP29" s="12">
        <f>AVERAGE(F29,J29,N29,P29,R29,T29,V29,X29,Z29,AB29,AD29,AF29,AH29,AJ29,AL29,AN29)</f>
        <v>0.24</v>
      </c>
      <c r="AQ29" s="12">
        <f t="shared" si="3"/>
        <v>4.9497474683069836E-2</v>
      </c>
      <c r="AR29" s="12">
        <f t="shared" si="2"/>
        <v>7.8639146275775521E-2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7.0000000000016271E-2</v>
      </c>
      <c r="H30" s="16">
        <f>ABS(H29-$AP$29)</f>
        <v>0.11121254719664342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-3.75</v>
      </c>
      <c r="F31" s="12">
        <v>3.24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-3.75</v>
      </c>
      <c r="AP31" s="12">
        <f>AVERAGE(F31,J31,N31,P31,R31,T31,V31,X31,Z31,AB31,AD31,AF31,AH31,AJ31,AL31,AN31)</f>
        <v>3.24</v>
      </c>
      <c r="AQ31" s="12">
        <f t="shared" si="3"/>
        <v>4.9497474683069836E-2</v>
      </c>
      <c r="AR31" s="12">
        <f t="shared" si="2"/>
        <v>7.1355977089836833E-2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7.0000000000016271E-2</v>
      </c>
      <c r="H32" s="16">
        <f>ABS(H31-$AP$31)</f>
        <v>0.10091259055683111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-3.75</v>
      </c>
      <c r="F33" s="12">
        <v>9.24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-3.75</v>
      </c>
      <c r="AP33" s="12">
        <f>AVERAGE(F33,J33,N33,P33,R33,T33,V33,X33,Z33,AB33,AD33,AF33,AH33,AJ33,AL33,AN33)</f>
        <v>9.24</v>
      </c>
      <c r="AQ33" s="12">
        <f t="shared" si="3"/>
        <v>4.9497474683069836E-2</v>
      </c>
      <c r="AR33" s="12">
        <f t="shared" si="2"/>
        <v>5.6789638717959133E-2</v>
      </c>
    </row>
    <row r="34" spans="1:44" ht="15.75" thickBot="1"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7.0000000000016271E-2</v>
      </c>
      <c r="H34" s="16">
        <f>ABS(H33-$AP$33)</f>
        <v>8.0312677277206035E-2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64</v>
      </c>
    </row>
    <row r="7" spans="4:44" ht="13.5" customHeight="1" thickBot="1"/>
    <row r="8" spans="4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4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42" t="s">
        <v>73</v>
      </c>
      <c r="E11" s="12">
        <v>89.8</v>
      </c>
      <c r="F11" s="12">
        <v>23</v>
      </c>
      <c r="G11" s="36">
        <v>89.8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41" t="s">
        <v>25</v>
      </c>
      <c r="E12" s="12">
        <v>-31.62</v>
      </c>
      <c r="F12" s="12">
        <v>19</v>
      </c>
      <c r="G12" s="12">
        <v>-31.62</v>
      </c>
      <c r="H12" s="12">
        <v>16.7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19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1.6263455967290597</v>
      </c>
    </row>
    <row r="13" spans="4:44" ht="15.75" customHeight="1" thickBot="1">
      <c r="D13" s="41" t="s">
        <v>26</v>
      </c>
      <c r="E13" s="12">
        <v>190.58</v>
      </c>
      <c r="F13" s="12">
        <v>190.58</v>
      </c>
      <c r="G13" s="12">
        <v>190.56</v>
      </c>
      <c r="H13" s="12">
        <v>190.56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190.58</v>
      </c>
      <c r="AP13" s="12">
        <f t="shared" si="1"/>
        <v>190.58</v>
      </c>
      <c r="AQ13" s="12">
        <f t="shared" ref="AQ13:AQ33" si="3">_xlfn.STDEV.S(E13,G13,I13,M13,O13,Q13,S13,U13,W13,Y13,AA13,AC13,AE13,AG13,AI13,AK13,AM13)</f>
        <v>1.4142135623738184E-2</v>
      </c>
      <c r="AR13" s="12">
        <f t="shared" si="2"/>
        <v>1.4142135623738184E-2</v>
      </c>
    </row>
    <row r="14" spans="4:44" ht="15.75" customHeight="1" thickBot="1">
      <c r="D14" s="41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</v>
      </c>
      <c r="AP14" s="12">
        <f t="shared" si="1"/>
        <v>0.2</v>
      </c>
      <c r="AQ14" s="12">
        <f t="shared" si="3"/>
        <v>0</v>
      </c>
      <c r="AR14" s="12">
        <f t="shared" si="2"/>
        <v>0</v>
      </c>
    </row>
    <row r="15" spans="4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-2.2000000000000002</v>
      </c>
      <c r="F19" s="12">
        <v>-23.97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-2.2000000000000002</v>
      </c>
      <c r="AP19" s="12">
        <f t="shared" si="1"/>
        <v>-23.97</v>
      </c>
      <c r="AQ19" s="12">
        <f t="shared" si="3"/>
        <v>1.4142135623730021E-2</v>
      </c>
      <c r="AR19" s="12">
        <f t="shared" si="2"/>
        <v>1.7138539407620154E-2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1.9999999999998685E-2</v>
      </c>
      <c r="H20" s="16">
        <f>ABS(H19-$AP$19)</f>
        <v>2.4237554869522171E-2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-2.2000000000000002</v>
      </c>
      <c r="F21" s="12">
        <v>-19.2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-2.2000000000000002</v>
      </c>
      <c r="AP21" s="12">
        <f>AVERAGE(F21,J21,N21,P21,R21,T21,V21,X21,Z21,AB21,AD21,AF21,AH21,AJ21,AL21,AN21)</f>
        <v>-19.2</v>
      </c>
      <c r="AQ21" s="12">
        <f t="shared" si="3"/>
        <v>1.4142135623730021E-2</v>
      </c>
      <c r="AR21" s="12">
        <f t="shared" si="2"/>
        <v>1.6281139062376854E-2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1.9999999999998685E-2</v>
      </c>
      <c r="H22" s="16">
        <f>ABS(H21-$AP$21)</f>
        <v>2.3025007672895725E-2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-2.2000000000000002</v>
      </c>
      <c r="F23" s="12">
        <v>-16.2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-2.2000000000000002</v>
      </c>
      <c r="AP23" s="12">
        <f>AVERAGE(F23,J23,N23,P23,R23,T23,V23,X23,Z23,AB23,AD23,AF23,AH23,AJ23,AL23,AN23)</f>
        <v>-16.2</v>
      </c>
      <c r="AQ23" s="12">
        <f t="shared" si="3"/>
        <v>1.4142135623730021E-2</v>
      </c>
      <c r="AR23" s="12">
        <f t="shared" si="2"/>
        <v>8.9979698764380053E-3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1.9999999999998685E-2</v>
      </c>
      <c r="H24" s="16">
        <f>ABS(H23-$AP$23)</f>
        <v>1.272505103308319E-2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-2.2000000000000002</v>
      </c>
      <c r="F25" s="12">
        <v>-13.2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-2.2000000000000002</v>
      </c>
      <c r="AP25" s="12">
        <f>AVERAGE(F25,J25,N25,P25,R25,T25,V25,X25,Z25,AB25,AD25,AF25,AH25,AJ25,AL25,AN25)</f>
        <v>-13.2</v>
      </c>
      <c r="AQ25" s="12">
        <f t="shared" si="3"/>
        <v>1.4142135623730021E-2</v>
      </c>
      <c r="AR25" s="12">
        <f t="shared" si="2"/>
        <v>1.7148006904979E-3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1.9999999999998685E-2</v>
      </c>
      <c r="H26" s="16">
        <f>ABS(H25-$AP$25)</f>
        <v>2.4250943932688784E-3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-2.2000000000000002</v>
      </c>
      <c r="F27" s="12">
        <v>-10.199999999999999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-2.2000000000000002</v>
      </c>
      <c r="AP27" s="12">
        <f>AVERAGE(F27,J27,N27,P27,R27,T27,V27,X27,Z27,AB27,AD27,AF27,AH27,AJ27,AL27,AN27)</f>
        <v>-10.199999999999999</v>
      </c>
      <c r="AQ27" s="12">
        <f t="shared" si="3"/>
        <v>1.4142135623730021E-2</v>
      </c>
      <c r="AR27" s="12">
        <f t="shared" si="2"/>
        <v>5.5683684954409502E-3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1.9999999999998685E-2</v>
      </c>
      <c r="H28" s="16">
        <f>ABS(H27-$AP$27)</f>
        <v>7.8748622465436569E-3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-2.2000000000000002</v>
      </c>
      <c r="F29" s="12">
        <v>-8.44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-2.2000000000000002</v>
      </c>
      <c r="AP29" s="12">
        <f>AVERAGE(F29,J29,N29,P29,R29,T29,V29,X29,Z29,AB29,AD29,AF29,AH29,AJ29,AL29,AN29)</f>
        <v>-8.44</v>
      </c>
      <c r="AQ29" s="12">
        <f t="shared" si="3"/>
        <v>1.4142135623730021E-2</v>
      </c>
      <c r="AR29" s="12">
        <f t="shared" si="2"/>
        <v>6.2136674666082104E-3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1.9999999999998685E-2</v>
      </c>
      <c r="H30" s="16">
        <f>ABS(H29-$AP$29)</f>
        <v>8.7874528033538013E-3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-2.2000000000000002</v>
      </c>
      <c r="F31" s="12">
        <v>-5.44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-2.2000000000000002</v>
      </c>
      <c r="AP31" s="12">
        <f>AVERAGE(F31,J31,N31,P31,R31,T31,V31,X31,Z31,AB31,AD31,AF31,AH31,AJ31,AL31,AN31)</f>
        <v>-5.44</v>
      </c>
      <c r="AQ31" s="12">
        <f t="shared" si="3"/>
        <v>1.4142135623730021E-2</v>
      </c>
      <c r="AR31" s="12">
        <f t="shared" si="2"/>
        <v>1.3496836652547688E-2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1.9999999999998685E-2</v>
      </c>
      <c r="H32" s="16">
        <f>ABS(H31-$AP$31)</f>
        <v>1.9087409443167225E-2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-2.2000000000000002</v>
      </c>
      <c r="F33" s="12">
        <v>0.57999999999999996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-2.2000000000000002</v>
      </c>
      <c r="AP33" s="12">
        <f>AVERAGE(F33,J33,N33,P33,R33,T33,V33,X33,Z33,AB33,AD33,AF33,AH33,AJ33,AL33,AN33)</f>
        <v>0.57999999999999996</v>
      </c>
      <c r="AQ33" s="12">
        <f t="shared" si="3"/>
        <v>1.4142135623730021E-2</v>
      </c>
      <c r="AR33" s="12">
        <f t="shared" si="2"/>
        <v>1.3921039400694189E-2</v>
      </c>
    </row>
    <row r="34" spans="1:44" ht="15.75" thickBot="1">
      <c r="A34" s="30"/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1.9999999999998685E-2</v>
      </c>
      <c r="H34" s="16">
        <f>ABS(H33-$AP$33)</f>
        <v>1.9687322722791945E-2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65</v>
      </c>
    </row>
    <row r="7" spans="4:44" ht="13.5" customHeight="1" thickBot="1"/>
    <row r="8" spans="4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4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42" t="s">
        <v>73</v>
      </c>
      <c r="E11" s="12">
        <v>63.7</v>
      </c>
      <c r="F11" s="12">
        <v>23</v>
      </c>
      <c r="G11" s="12">
        <v>63.7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63.7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41" t="s">
        <v>25</v>
      </c>
      <c r="E12" s="12">
        <v>-31.62</v>
      </c>
      <c r="F12" s="12">
        <v>1.1000000000000001</v>
      </c>
      <c r="G12" s="12">
        <v>-31.62</v>
      </c>
      <c r="H12" s="12">
        <v>-12.8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1.1000000000000001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9.8287842584930125</v>
      </c>
    </row>
    <row r="13" spans="4:44" ht="15.75" customHeight="1" thickBot="1">
      <c r="D13" s="41" t="s">
        <v>26</v>
      </c>
      <c r="E13" s="12">
        <v>164.49</v>
      </c>
      <c r="F13" s="12">
        <v>164.49</v>
      </c>
      <c r="G13" s="12">
        <v>164.47</v>
      </c>
      <c r="H13" s="12">
        <v>164.47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164.49</v>
      </c>
      <c r="AP13" s="12">
        <f t="shared" si="1"/>
        <v>164.49</v>
      </c>
      <c r="AQ13" s="12">
        <f t="shared" ref="AQ13:AQ33" si="3">_xlfn.STDEV.S(E13,G13,I13,M13,O13,Q13,S13,U13,W13,Y13,AA13,AC13,AE13,AG13,AI13,AK13,AM13)</f>
        <v>1.4142135623738184E-2</v>
      </c>
      <c r="AR13" s="12">
        <f t="shared" si="2"/>
        <v>1.4142135623738184E-2</v>
      </c>
    </row>
    <row r="14" spans="4:44" ht="15.75" customHeight="1" thickBot="1">
      <c r="D14" s="41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7.0710678118654738E-2</v>
      </c>
      <c r="AR14" s="12">
        <f t="shared" si="2"/>
        <v>7.0710678118654738E-2</v>
      </c>
    </row>
    <row r="15" spans="4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41" t="s">
        <v>29</v>
      </c>
      <c r="E16" s="12">
        <v>-1.8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-1.8</v>
      </c>
      <c r="AP16" s="12">
        <f t="shared" si="1"/>
        <v>2.2000000000000002</v>
      </c>
      <c r="AQ16" s="12">
        <f t="shared" si="3"/>
        <v>2.8284271247461903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-2.11</v>
      </c>
      <c r="F19" s="12">
        <v>-27.38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-2.11</v>
      </c>
      <c r="AP19" s="12">
        <f t="shared" si="1"/>
        <v>-27.38</v>
      </c>
      <c r="AQ19" s="12">
        <f t="shared" si="3"/>
        <v>5.6568542494918515E-2</v>
      </c>
      <c r="AR19" s="12">
        <f t="shared" si="2"/>
        <v>1.7138539407617642E-2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7.9999999999992522E-2</v>
      </c>
      <c r="H20" s="16">
        <f>ABS(H19-$AP$19)</f>
        <v>2.4237554869518618E-2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-2.11</v>
      </c>
      <c r="F21" s="12">
        <v>-22.61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-2.11</v>
      </c>
      <c r="AP21" s="12">
        <f>AVERAGE(F21,J21,N21,P21,R21,T21,V21,X21,Z21,AB21,AD21,AF21,AH21,AJ21,AL21,AN21)</f>
        <v>-22.61</v>
      </c>
      <c r="AQ21" s="12">
        <f t="shared" si="3"/>
        <v>5.6568542494918515E-2</v>
      </c>
      <c r="AR21" s="12">
        <f t="shared" si="2"/>
        <v>1.6281139062374342E-2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7.9999999999992522E-2</v>
      </c>
      <c r="H22" s="16">
        <f>ABS(H21-$AP$21)</f>
        <v>2.3025007672892173E-2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-2.11</v>
      </c>
      <c r="F23" s="12">
        <v>-19.61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-2.11</v>
      </c>
      <c r="AP23" s="12">
        <f>AVERAGE(F23,J23,N23,P23,R23,T23,V23,X23,Z23,AB23,AD23,AF23,AH23,AJ23,AL23,AN23)</f>
        <v>-19.61</v>
      </c>
      <c r="AQ23" s="12">
        <f t="shared" si="3"/>
        <v>5.6568542494918515E-2</v>
      </c>
      <c r="AR23" s="12">
        <f t="shared" si="2"/>
        <v>8.9979698764354934E-3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7.9999999999992522E-2</v>
      </c>
      <c r="H24" s="16">
        <f>ABS(H23-$AP$23)</f>
        <v>1.2725051033079637E-2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-2.11</v>
      </c>
      <c r="F25" s="12">
        <v>-16.61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-2.11</v>
      </c>
      <c r="AP25" s="12">
        <f>AVERAGE(F25,J25,N25,P25,R25,T25,V25,X25,Z25,AB25,AD25,AF25,AH25,AJ25,AL25,AN25)</f>
        <v>-16.61</v>
      </c>
      <c r="AQ25" s="12">
        <f t="shared" si="3"/>
        <v>5.6568542494918515E-2</v>
      </c>
      <c r="AR25" s="12">
        <f t="shared" si="2"/>
        <v>1.7148006904966439E-3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7.9999999999992522E-2</v>
      </c>
      <c r="H26" s="16">
        <f>ABS(H25-$AP$25)</f>
        <v>2.4250943932671021E-3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-2.11</v>
      </c>
      <c r="F27" s="12">
        <v>-13.61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-2.11</v>
      </c>
      <c r="AP27" s="12">
        <f>AVERAGE(F27,J27,N27,P27,R27,T27,V27,X27,Z27,AB27,AD27,AF27,AH27,AJ27,AL27,AN27)</f>
        <v>-13.61</v>
      </c>
      <c r="AQ27" s="12">
        <f t="shared" si="3"/>
        <v>5.6568542494918515E-2</v>
      </c>
      <c r="AR27" s="12">
        <f t="shared" si="2"/>
        <v>5.5683684954434621E-3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7.9999999999992522E-2</v>
      </c>
      <c r="H28" s="16">
        <f>ABS(H27-$AP$27)</f>
        <v>7.8748622465472096E-3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-2.11</v>
      </c>
      <c r="F29" s="12">
        <v>-11.85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-2.11</v>
      </c>
      <c r="AP29" s="12">
        <f>AVERAGE(F29,J29,N29,P29,R29,T29,V29,X29,Z29,AB29,AD29,AF29,AH29,AJ29,AL29,AN29)</f>
        <v>-11.85</v>
      </c>
      <c r="AQ29" s="12">
        <f t="shared" si="3"/>
        <v>5.6568542494918515E-2</v>
      </c>
      <c r="AR29" s="12">
        <f t="shared" si="2"/>
        <v>6.2136674666107223E-3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7.9999999999992522E-2</v>
      </c>
      <c r="H30" s="16">
        <f>ABS(H29-$AP$29)</f>
        <v>8.787452803357354E-3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-2.11</v>
      </c>
      <c r="F31" s="12">
        <v>-8.75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-2.11</v>
      </c>
      <c r="AP31" s="12">
        <f>AVERAGE(F31,J31,N31,P31,R31,T31,V31,X31,Z31,AB31,AD31,AF31,AH31,AJ31,AL31,AN31)</f>
        <v>-8.75</v>
      </c>
      <c r="AQ31" s="12">
        <f t="shared" si="3"/>
        <v>5.6568542494918515E-2</v>
      </c>
      <c r="AR31" s="12">
        <f t="shared" si="2"/>
        <v>5.7213841466104927E-2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7.9999999999992522E-2</v>
      </c>
      <c r="H32" s="16">
        <f>ABS(H31-$AP$31)</f>
        <v>8.0912590556829755E-2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-2.11</v>
      </c>
      <c r="F33" s="12">
        <v>-2.73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-2.11</v>
      </c>
      <c r="AP33" s="12">
        <f>AVERAGE(F33,J33,N33,P33,R33,T33,V33,X33,Z33,AB33,AD33,AF33,AH33,AJ33,AL33,AN33)</f>
        <v>-2.73</v>
      </c>
      <c r="AQ33" s="12">
        <f t="shared" si="3"/>
        <v>5.6568542494918515E-2</v>
      </c>
      <c r="AR33" s="12">
        <f t="shared" si="2"/>
        <v>5.6789638717958196E-2</v>
      </c>
    </row>
    <row r="34" spans="1:44" ht="15.75" thickBot="1"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7.9999999999992522E-2</v>
      </c>
      <c r="H34" s="16">
        <f>ABS(H33-$AP$33)</f>
        <v>8.0312677277204703E-2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D8" sqref="D8:D34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66</v>
      </c>
    </row>
    <row r="7" spans="1:44" ht="13.5" customHeight="1" thickBot="1"/>
    <row r="8" spans="1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1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42" t="s">
        <v>73</v>
      </c>
      <c r="E11" s="12">
        <v>58.3</v>
      </c>
      <c r="F11" s="12">
        <v>23</v>
      </c>
      <c r="G11" s="12">
        <v>58.3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41" t="s">
        <v>25</v>
      </c>
      <c r="E12" s="12">
        <v>-31.62</v>
      </c>
      <c r="F12" s="12">
        <v>1.1000000000000001</v>
      </c>
      <c r="G12" s="12">
        <v>-31.62</v>
      </c>
      <c r="H12" s="12">
        <v>-12.8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1.1000000000000001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9.8287842584930125</v>
      </c>
    </row>
    <row r="13" spans="1:44" ht="15.75" customHeight="1" thickBot="1">
      <c r="A13" s="18" t="s">
        <v>33</v>
      </c>
      <c r="D13" s="41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159.1</v>
      </c>
      <c r="AP13" s="12">
        <f t="shared" si="1"/>
        <v>159.1</v>
      </c>
      <c r="AQ13" s="12">
        <f t="shared" ref="AQ13:AQ33" si="3">_xlfn.STDEV.S(E13,G13,I13,M13,O13,Q13,S13,U13,W13,Y13,AA13,AC13,AE13,AG13,AI13,AK13,AM13)</f>
        <v>1.4142135623718088E-2</v>
      </c>
      <c r="AR13" s="12">
        <f t="shared" si="2"/>
        <v>1.4142135623718088E-2</v>
      </c>
    </row>
    <row r="14" spans="1:44" ht="15.75" customHeight="1" thickBot="1">
      <c r="D14" s="41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7.0710678118654738E-2</v>
      </c>
      <c r="AR14" s="12">
        <f t="shared" si="2"/>
        <v>7.0710678118654738E-2</v>
      </c>
    </row>
    <row r="15" spans="1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-2.12</v>
      </c>
      <c r="F19" s="12">
        <v>-21.9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-2.12</v>
      </c>
      <c r="AP19" s="12">
        <f t="shared" si="1"/>
        <v>-21.9</v>
      </c>
      <c r="AQ19" s="12">
        <f t="shared" si="3"/>
        <v>5.6568542494932018E-2</v>
      </c>
      <c r="AR19" s="12">
        <f t="shared" si="2"/>
        <v>8.0778149714416866E-2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8.0000000000011617E-2</v>
      </c>
      <c r="H20" s="16">
        <f>ABS(H19-$AP$19)</f>
        <v>0.11423755486953269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-2.12</v>
      </c>
      <c r="F21" s="12">
        <v>-17.100000000000001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-2.12</v>
      </c>
      <c r="AP21" s="12">
        <f>AVERAGE(F21,J21,N21,P21,R21,T21,V21,X21,Z21,AB21,AD21,AF21,AH21,AJ21,AL21,AN21)</f>
        <v>-17.100000000000001</v>
      </c>
      <c r="AQ21" s="12">
        <f t="shared" si="3"/>
        <v>5.6568542494932018E-2</v>
      </c>
      <c r="AR21" s="12">
        <f t="shared" si="2"/>
        <v>0.10113395280476829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8.0000000000011617E-2</v>
      </c>
      <c r="H22" s="16">
        <f>ABS(H21-$AP$21)</f>
        <v>0.14302500767290383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-2.12</v>
      </c>
      <c r="F23" s="12">
        <v>-14.1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-2.12</v>
      </c>
      <c r="AP23" s="12">
        <f>AVERAGE(F23,J23,N23,P23,R23,T23,V23,X23,Z23,AB23,AD23,AF23,AH23,AJ23,AL23,AN23)</f>
        <v>-14.1</v>
      </c>
      <c r="AQ23" s="12">
        <f t="shared" si="3"/>
        <v>5.6568542494932018E-2</v>
      </c>
      <c r="AR23" s="12">
        <f t="shared" si="2"/>
        <v>9.3850783618829439E-2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8.0000000000011617E-2</v>
      </c>
      <c r="H24" s="16">
        <f>ABS(H23-$AP$23)</f>
        <v>0.13272505103309129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-2.12</v>
      </c>
      <c r="F25" s="12">
        <v>-11.1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-2.12</v>
      </c>
      <c r="AP25" s="12">
        <f>AVERAGE(F25,J25,N25,P25,R25,T25,V25,X25,Z25,AB25,AD25,AF25,AH25,AJ25,AL25,AN25)</f>
        <v>-11.1</v>
      </c>
      <c r="AQ25" s="12">
        <f t="shared" si="3"/>
        <v>5.6568542494932018E-2</v>
      </c>
      <c r="AR25" s="12">
        <f t="shared" si="2"/>
        <v>8.6567614432890586E-2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8.0000000000011617E-2</v>
      </c>
      <c r="H26" s="16">
        <f>ABS(H25-$AP$25)</f>
        <v>0.12242509439327875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-2.12</v>
      </c>
      <c r="F27" s="12">
        <v>-8.1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-2.12</v>
      </c>
      <c r="AP27" s="12">
        <f>AVERAGE(F27,J27,N27,P27,R27,T27,V27,X27,Z27,AB27,AD27,AF27,AH27,AJ27,AL27,AN27)</f>
        <v>-8.1</v>
      </c>
      <c r="AQ27" s="12">
        <f t="shared" si="3"/>
        <v>5.6568542494932018E-2</v>
      </c>
      <c r="AR27" s="12">
        <f t="shared" si="2"/>
        <v>7.9284445246954244E-2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8.0000000000011617E-2</v>
      </c>
      <c r="H28" s="16">
        <f>ABS(H27-$AP$27)</f>
        <v>0.11212513775346977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-2.12</v>
      </c>
      <c r="F29" s="12">
        <v>-6.34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-2.12</v>
      </c>
      <c r="AP29" s="12">
        <f>AVERAGE(F29,J29,N29,P29,R29,T29,V29,X29,Z29,AB29,AD29,AF29,AH29,AJ29,AL29,AN29)</f>
        <v>-6.34</v>
      </c>
      <c r="AQ29" s="12">
        <f t="shared" si="3"/>
        <v>5.6568542494932018E-2</v>
      </c>
      <c r="AR29" s="12">
        <f t="shared" si="2"/>
        <v>7.8639146275784472E-2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8.0000000000011617E-2</v>
      </c>
      <c r="H30" s="16">
        <f>ABS(H29-$AP$29)</f>
        <v>0.11121254719665608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-2.12</v>
      </c>
      <c r="F31" s="12">
        <v>-3.34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-2.12</v>
      </c>
      <c r="AP31" s="12">
        <f>AVERAGE(F31,J31,N31,P31,R31,T31,V31,X31,Z31,AB31,AD31,AF31,AH31,AJ31,AL31,AN31)</f>
        <v>-3.34</v>
      </c>
      <c r="AQ31" s="12">
        <f t="shared" si="3"/>
        <v>5.6568542494932018E-2</v>
      </c>
      <c r="AR31" s="12">
        <f t="shared" si="2"/>
        <v>7.1355977089845618E-2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8.0000000000011617E-2</v>
      </c>
      <c r="H32" s="16">
        <f>ABS(H31-$AP$31)</f>
        <v>0.10091259055684354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-2.12</v>
      </c>
      <c r="F33" s="12">
        <v>2.66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-2.12</v>
      </c>
      <c r="AP33" s="12">
        <f>AVERAGE(F33,J33,N33,P33,R33,T33,V33,X33,Z33,AB33,AD33,AF33,AH33,AJ33,AL33,AN33)</f>
        <v>2.66</v>
      </c>
      <c r="AQ33" s="12">
        <f t="shared" si="3"/>
        <v>5.6568542494932018E-2</v>
      </c>
      <c r="AR33" s="12">
        <f t="shared" si="2"/>
        <v>5.6789638717967932E-2</v>
      </c>
    </row>
    <row r="34" spans="1:44" ht="15.75" thickBot="1">
      <c r="A34" s="30"/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8.0000000000011617E-2</v>
      </c>
      <c r="H34" s="16">
        <f>ABS(H33-$AP$33)</f>
        <v>8.0312677277218469E-2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4" t="s">
        <v>33</v>
      </c>
      <c r="G37" s="25"/>
      <c r="H37" s="24" t="s">
        <v>33</v>
      </c>
      <c r="I37" s="25"/>
      <c r="J37" s="25"/>
      <c r="K37" s="25"/>
      <c r="L37" s="24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M15" sqref="M15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67</v>
      </c>
    </row>
    <row r="7" spans="1:44" ht="13.5" customHeight="1" thickBot="1"/>
    <row r="8" spans="1:44" ht="15.75" customHeight="1" thickBot="1">
      <c r="D8" s="40" t="s">
        <v>18</v>
      </c>
      <c r="E8" s="38" t="s">
        <v>32</v>
      </c>
      <c r="F8" s="39"/>
      <c r="G8" s="38" t="s">
        <v>76</v>
      </c>
      <c r="H8" s="39"/>
      <c r="I8" s="31" t="s">
        <v>55</v>
      </c>
      <c r="J8" s="32"/>
      <c r="K8" s="31" t="s">
        <v>56</v>
      </c>
      <c r="L8" s="32"/>
      <c r="M8" s="31" t="s">
        <v>57</v>
      </c>
      <c r="N8" s="33"/>
      <c r="O8" s="31" t="s">
        <v>33</v>
      </c>
      <c r="P8" s="32"/>
      <c r="Q8" s="31"/>
      <c r="R8" s="32"/>
      <c r="S8" s="31" t="s">
        <v>33</v>
      </c>
      <c r="T8" s="32"/>
      <c r="U8" s="31" t="s">
        <v>33</v>
      </c>
      <c r="V8" s="32"/>
      <c r="W8" s="31" t="s">
        <v>33</v>
      </c>
      <c r="X8" s="32"/>
      <c r="Y8" s="31" t="s">
        <v>33</v>
      </c>
      <c r="Z8" s="32"/>
      <c r="AA8" s="31" t="s">
        <v>33</v>
      </c>
      <c r="AB8" s="33"/>
      <c r="AC8" s="31" t="s">
        <v>33</v>
      </c>
      <c r="AD8" s="33"/>
      <c r="AE8" s="31"/>
      <c r="AF8" s="33"/>
      <c r="AG8" s="31"/>
      <c r="AH8" s="32"/>
      <c r="AI8" s="31"/>
      <c r="AJ8" s="32"/>
      <c r="AK8" s="31"/>
      <c r="AL8" s="33"/>
      <c r="AM8" s="31"/>
      <c r="AN8" s="33"/>
      <c r="AO8" s="31" t="s">
        <v>19</v>
      </c>
      <c r="AP8" s="35"/>
      <c r="AQ8" s="31" t="s">
        <v>20</v>
      </c>
      <c r="AR8" s="34"/>
    </row>
    <row r="9" spans="1:44" ht="15.75" customHeight="1" thickBot="1">
      <c r="D9" s="41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41" t="s">
        <v>24</v>
      </c>
      <c r="E10" s="12">
        <v>2</v>
      </c>
      <c r="F10" s="12">
        <v>2</v>
      </c>
      <c r="G10" s="12">
        <v>2</v>
      </c>
      <c r="H10" s="12">
        <v>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42" t="s">
        <v>73</v>
      </c>
      <c r="E11" s="12">
        <v>51.45</v>
      </c>
      <c r="F11" s="12">
        <v>23</v>
      </c>
      <c r="G11" s="12">
        <v>51.45</v>
      </c>
      <c r="H11" s="12">
        <v>23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6"/>
      <c r="V11" s="6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41" t="s">
        <v>25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6"/>
      <c r="V12" s="6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</v>
      </c>
      <c r="AP12" s="12">
        <f t="shared" si="1"/>
        <v>-18.600000000000001</v>
      </c>
      <c r="AQ12" s="12">
        <f>_xlfn.STDEV.S(E12,G12,I12,M12,O12,Q12,S12,U12,W12,Y12,AA12,AC12,AE12,AG12,AI12,AK12,AM12)</f>
        <v>0</v>
      </c>
      <c r="AR12" s="12">
        <f t="shared" ref="AR12:AR33" si="2">_xlfn.STDEV.S(F12,H12,J12,N12,P12,R12,T12,V12,X12,Z12,AB12,AD12,AF12,AH12,AJ12,AL12,AN12)</f>
        <v>0</v>
      </c>
    </row>
    <row r="13" spans="1:44" ht="15.75" customHeight="1" thickBot="1">
      <c r="A13" s="18" t="s">
        <v>33</v>
      </c>
      <c r="D13" s="41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159.1</v>
      </c>
      <c r="AP13" s="12">
        <f t="shared" si="1"/>
        <v>159.1</v>
      </c>
      <c r="AQ13" s="12">
        <f t="shared" ref="AQ13:AQ33" si="3">_xlfn.STDEV.S(E13,G13,I13,M13,O13,Q13,S13,U13,W13,Y13,AA13,AC13,AE13,AG13,AI13,AK13,AM13)</f>
        <v>1.4142135623718088E-2</v>
      </c>
      <c r="AR13" s="12">
        <f t="shared" si="2"/>
        <v>1.4142135623718088E-2</v>
      </c>
    </row>
    <row r="14" spans="1:44" ht="15.75" customHeight="1" thickBot="1">
      <c r="D14" s="41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</v>
      </c>
      <c r="AP14" s="12">
        <f t="shared" si="1"/>
        <v>0.1</v>
      </c>
      <c r="AQ14" s="12">
        <f t="shared" si="3"/>
        <v>7.0710678118654738E-2</v>
      </c>
      <c r="AR14" s="12">
        <f t="shared" si="2"/>
        <v>7.0710678118654738E-2</v>
      </c>
    </row>
    <row r="15" spans="1:44" ht="15.75" customHeight="1" thickBot="1">
      <c r="D15" s="41" t="s">
        <v>28</v>
      </c>
      <c r="E15" s="12">
        <v>3</v>
      </c>
      <c r="F15" s="12">
        <v>3</v>
      </c>
      <c r="G15" s="12">
        <v>3</v>
      </c>
      <c r="H15" s="12">
        <v>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41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6"/>
      <c r="V16" s="6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2.2000000000000002</v>
      </c>
      <c r="AP16" s="12">
        <f t="shared" si="1"/>
        <v>2.2000000000000002</v>
      </c>
      <c r="AQ16" s="12">
        <f t="shared" si="3"/>
        <v>0</v>
      </c>
      <c r="AR16" s="12">
        <f t="shared" si="2"/>
        <v>0</v>
      </c>
    </row>
    <row r="17" spans="1:44" ht="15.75" customHeight="1" thickBot="1">
      <c r="D17" s="41" t="s">
        <v>30</v>
      </c>
      <c r="E17" s="12">
        <v>3</v>
      </c>
      <c r="F17" s="12">
        <v>3</v>
      </c>
      <c r="G17" s="12">
        <v>3</v>
      </c>
      <c r="H17" s="12">
        <v>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6"/>
      <c r="V17" s="6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41" t="s">
        <v>31</v>
      </c>
      <c r="E18" s="12">
        <v>0</v>
      </c>
      <c r="F18" s="12">
        <v>0</v>
      </c>
      <c r="G18" s="12">
        <v>0</v>
      </c>
      <c r="H18" s="12">
        <v>3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6"/>
      <c r="V18" s="6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0</v>
      </c>
      <c r="AQ18" s="12">
        <f t="shared" si="3"/>
        <v>0</v>
      </c>
      <c r="AR18" s="12">
        <f t="shared" si="2"/>
        <v>2.1213203435596424</v>
      </c>
    </row>
    <row r="19" spans="1:44" ht="15.75" customHeight="1" thickBot="1">
      <c r="A19" s="30">
        <v>1080</v>
      </c>
      <c r="D19" s="41" t="s">
        <v>48</v>
      </c>
      <c r="E19" s="12">
        <v>-12</v>
      </c>
      <c r="F19" s="12">
        <v>-27</v>
      </c>
      <c r="G19" s="36">
        <f>G$11-G$13+G$12+198.6-60-SUM(G$14:G$18)-3</f>
        <v>-12.050000000000006</v>
      </c>
      <c r="H19" s="12">
        <f>H$11-H$13+H$12+198.6-10*LOG10(A19)-30-SUM(H$14:H$18)</f>
        <v>-27.814237554869514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6"/>
      <c r="V19" s="6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-12</v>
      </c>
      <c r="AP19" s="12">
        <f t="shared" si="1"/>
        <v>-27</v>
      </c>
      <c r="AQ19" s="12">
        <f t="shared" si="3"/>
        <v>3.535533905933165E-2</v>
      </c>
      <c r="AR19" s="12">
        <f t="shared" si="2"/>
        <v>0.57575289654498707</v>
      </c>
    </row>
    <row r="20" spans="1:44" ht="15.75" thickBot="1">
      <c r="A20" s="30"/>
      <c r="D20" s="40" t="s">
        <v>68</v>
      </c>
      <c r="E20" s="15">
        <f>ABS(E19-$AO$19)</f>
        <v>0</v>
      </c>
      <c r="F20" s="16">
        <f>ABS(F19-$AP$19)</f>
        <v>0</v>
      </c>
      <c r="G20" s="15">
        <f>ABS(G19-$AO$19)</f>
        <v>5.000000000000604E-2</v>
      </c>
      <c r="H20" s="16">
        <f>ABS(H19-$AP$19)</f>
        <v>0.81423755486951421</v>
      </c>
      <c r="I20" s="15"/>
      <c r="J20" s="16"/>
      <c r="K20" s="15"/>
      <c r="L20" s="16"/>
      <c r="M20" s="15"/>
      <c r="N20" s="16"/>
      <c r="O20" s="17" t="s">
        <v>33</v>
      </c>
      <c r="P20" s="17" t="s">
        <v>33</v>
      </c>
      <c r="Q20" s="17"/>
      <c r="R20" s="17"/>
      <c r="S20" s="17" t="s">
        <v>33</v>
      </c>
      <c r="T20" s="17" t="s">
        <v>33</v>
      </c>
      <c r="U20" s="17" t="s">
        <v>33</v>
      </c>
      <c r="V20" s="17" t="s">
        <v>33</v>
      </c>
      <c r="W20" s="17" t="s">
        <v>33</v>
      </c>
      <c r="X20" s="17" t="s">
        <v>33</v>
      </c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41" t="s">
        <v>49</v>
      </c>
      <c r="E21" s="12">
        <v>-12</v>
      </c>
      <c r="F21" s="12">
        <v>-22.2</v>
      </c>
      <c r="G21" s="12">
        <f>G$11-G$13+G$12+198.6-60-SUM(G$14:G$18)-3</f>
        <v>-12.050000000000006</v>
      </c>
      <c r="H21" s="12">
        <f>H$11-H$13+H$12+198.6-10*LOG10(A21)-30-SUM(H$14:H$18)</f>
        <v>-23.043025007672888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6"/>
      <c r="V21" s="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-12</v>
      </c>
      <c r="AP21" s="12">
        <f>AVERAGE(F21,J21,N21,P21,R21,T21,V21,X21,Z21,AB21,AD21,AF21,AH21,AJ21,AL21,AN21)</f>
        <v>-22.2</v>
      </c>
      <c r="AQ21" s="12">
        <f t="shared" si="3"/>
        <v>3.535533905933165E-2</v>
      </c>
      <c r="AR21" s="12">
        <f t="shared" si="2"/>
        <v>0.59610869963534108</v>
      </c>
    </row>
    <row r="22" spans="1:44" ht="15.75" thickBot="1">
      <c r="A22" s="30"/>
      <c r="D22" s="40" t="s">
        <v>68</v>
      </c>
      <c r="E22" s="15">
        <f>ABS(E21-$AO$21)</f>
        <v>0</v>
      </c>
      <c r="F22" s="16">
        <f>ABS(F21-$AP$21)</f>
        <v>0</v>
      </c>
      <c r="G22" s="15">
        <f>ABS(G21-$AO$19)</f>
        <v>5.000000000000604E-2</v>
      </c>
      <c r="H22" s="16">
        <f>ABS(H21-$AP$21)</f>
        <v>0.8430250076728889</v>
      </c>
      <c r="I22" s="15"/>
      <c r="J22" s="16"/>
      <c r="K22" s="15"/>
      <c r="L22" s="16"/>
      <c r="M22" s="15"/>
      <c r="N22" s="16"/>
      <c r="O22" s="17" t="s">
        <v>33</v>
      </c>
      <c r="P22" s="17" t="s">
        <v>33</v>
      </c>
      <c r="Q22" s="17"/>
      <c r="R22" s="17"/>
      <c r="S22" s="17" t="s">
        <v>33</v>
      </c>
      <c r="T22" s="17" t="s">
        <v>33</v>
      </c>
      <c r="U22" s="17" t="s">
        <v>33</v>
      </c>
      <c r="V22" s="17" t="s">
        <v>33</v>
      </c>
      <c r="W22" s="17" t="s">
        <v>33</v>
      </c>
      <c r="X22" s="17" t="s">
        <v>33</v>
      </c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41" t="s">
        <v>47</v>
      </c>
      <c r="E23" s="12">
        <v>-12</v>
      </c>
      <c r="F23" s="12">
        <v>-19.2</v>
      </c>
      <c r="G23" s="12">
        <f>G$11-G$13+G$12+198.6-60-SUM(G$14:G$18)-3</f>
        <v>-12.050000000000006</v>
      </c>
      <c r="H23" s="12">
        <f>H$11-H$13+H$12+198.6-10*LOG10(A23)-30-SUM(H$14:H$18)</f>
        <v>-20.032725051033076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6"/>
      <c r="V23" s="6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-12</v>
      </c>
      <c r="AP23" s="12">
        <f>AVERAGE(F23,J23,N23,P23,R23,T23,V23,X23,Z23,AB23,AD23,AF23,AH23,AJ23,AL23,AN23)</f>
        <v>-19.2</v>
      </c>
      <c r="AQ23" s="12">
        <f t="shared" si="3"/>
        <v>3.535533905933165E-2</v>
      </c>
      <c r="AR23" s="12">
        <f t="shared" si="2"/>
        <v>0.58882553044940222</v>
      </c>
    </row>
    <row r="24" spans="1:44" ht="15.75" thickBot="1">
      <c r="A24" s="30"/>
      <c r="D24" s="40" t="s">
        <v>68</v>
      </c>
      <c r="E24" s="15">
        <f>ABS(E23-$AO$23)</f>
        <v>0</v>
      </c>
      <c r="F24" s="16">
        <f>ABS(F23-$AP$23)</f>
        <v>0</v>
      </c>
      <c r="G24" s="15">
        <f>ABS(G23-$AO$19)</f>
        <v>5.000000000000604E-2</v>
      </c>
      <c r="H24" s="16">
        <f>ABS(H23-$AP$23)</f>
        <v>0.83272505103307637</v>
      </c>
      <c r="I24" s="15"/>
      <c r="J24" s="16"/>
      <c r="K24" s="15"/>
      <c r="L24" s="16"/>
      <c r="M24" s="15"/>
      <c r="N24" s="16"/>
      <c r="O24" s="17" t="s">
        <v>33</v>
      </c>
      <c r="P24" s="17" t="s">
        <v>33</v>
      </c>
      <c r="Q24" s="17"/>
      <c r="R24" s="17"/>
      <c r="S24" s="17" t="s">
        <v>33</v>
      </c>
      <c r="T24" s="17" t="s">
        <v>33</v>
      </c>
      <c r="U24" s="17" t="s">
        <v>33</v>
      </c>
      <c r="V24" s="17" t="s">
        <v>33</v>
      </c>
      <c r="W24" s="17" t="s">
        <v>33</v>
      </c>
      <c r="X24" s="17" t="s">
        <v>33</v>
      </c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41" t="s">
        <v>50</v>
      </c>
      <c r="E25" s="12">
        <v>-12</v>
      </c>
      <c r="F25" s="12">
        <v>-16.2</v>
      </c>
      <c r="G25" s="12">
        <f>G$11-G$13+G$12+198.6-60-SUM(G$14:G$18)-3</f>
        <v>-12.050000000000006</v>
      </c>
      <c r="H25" s="12">
        <f>H$11-H$13+H$12+198.6-10*LOG10(A25)-30-SUM(H$14:H$18)</f>
        <v>-17.022425094393263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6"/>
      <c r="V25" s="6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-12</v>
      </c>
      <c r="AP25" s="12">
        <f>AVERAGE(F25,J25,N25,P25,R25,T25,V25,X25,Z25,AB25,AD25,AF25,AH25,AJ25,AL25,AN25)</f>
        <v>-16.2</v>
      </c>
      <c r="AQ25" s="12">
        <f t="shared" si="3"/>
        <v>3.535533905933165E-2</v>
      </c>
      <c r="AR25" s="12">
        <f t="shared" si="2"/>
        <v>0.58154236126346326</v>
      </c>
    </row>
    <row r="26" spans="1:44" ht="15.75" thickBot="1">
      <c r="A26" s="30"/>
      <c r="D26" s="40" t="s">
        <v>68</v>
      </c>
      <c r="E26" s="15">
        <f>ABS(E25-$AO$25)</f>
        <v>0</v>
      </c>
      <c r="F26" s="16">
        <f>ABS(F25-$AP$25)</f>
        <v>0</v>
      </c>
      <c r="G26" s="15">
        <f>ABS(G25-$AO$19)</f>
        <v>5.000000000000604E-2</v>
      </c>
      <c r="H26" s="16">
        <f>ABS(H25-$AP$25)</f>
        <v>0.82242509439326383</v>
      </c>
      <c r="I26" s="15"/>
      <c r="J26" s="16"/>
      <c r="K26" s="15"/>
      <c r="L26" s="16"/>
      <c r="M26" s="15"/>
      <c r="N26" s="16"/>
      <c r="O26" s="17" t="s">
        <v>33</v>
      </c>
      <c r="P26" s="17" t="s">
        <v>33</v>
      </c>
      <c r="Q26" s="17"/>
      <c r="R26" s="17"/>
      <c r="S26" s="17" t="s">
        <v>33</v>
      </c>
      <c r="T26" s="17" t="s">
        <v>33</v>
      </c>
      <c r="U26" s="17" t="s">
        <v>33</v>
      </c>
      <c r="V26" s="17" t="s">
        <v>33</v>
      </c>
      <c r="W26" s="17" t="s">
        <v>33</v>
      </c>
      <c r="X26" s="17" t="s">
        <v>33</v>
      </c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41" t="s">
        <v>51</v>
      </c>
      <c r="E27" s="12">
        <v>-12</v>
      </c>
      <c r="F27" s="12">
        <v>-13.2</v>
      </c>
      <c r="G27" s="12">
        <f>G$11-G$13+G$12+198.6-60-SUM(G$14:G$18)-3</f>
        <v>-12.050000000000006</v>
      </c>
      <c r="H27" s="12">
        <f>H$11-H$13+H$12+198.6-10*LOG10(A27)-30-SUM(H$14:H$18)</f>
        <v>-14.012125137753449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6"/>
      <c r="V27" s="6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-12</v>
      </c>
      <c r="AP27" s="12">
        <f>AVERAGE(F27,J27,N27,P27,R27,T27,V27,X27,Z27,AB27,AD27,AF27,AH27,AJ27,AL27,AN27)</f>
        <v>-13.2</v>
      </c>
      <c r="AQ27" s="12">
        <f t="shared" si="3"/>
        <v>3.535533905933165E-2</v>
      </c>
      <c r="AR27" s="12">
        <f t="shared" si="2"/>
        <v>0.57425919207752318</v>
      </c>
    </row>
    <row r="28" spans="1:44" ht="15.75" thickBot="1">
      <c r="A28" s="30"/>
      <c r="D28" s="40" t="s">
        <v>68</v>
      </c>
      <c r="E28" s="15">
        <f>ABS(E27-$AO$27)</f>
        <v>0</v>
      </c>
      <c r="F28" s="16">
        <f>ABS(F27-$AP$27)</f>
        <v>0</v>
      </c>
      <c r="G28" s="15">
        <f>ABS(G27-$AO$19)</f>
        <v>5.000000000000604E-2</v>
      </c>
      <c r="H28" s="16">
        <f>ABS(H27-$AP$27)</f>
        <v>0.81212513775344952</v>
      </c>
      <c r="I28" s="15"/>
      <c r="J28" s="16"/>
      <c r="K28" s="15"/>
      <c r="L28" s="16"/>
      <c r="M28" s="15"/>
      <c r="N28" s="16"/>
      <c r="O28" s="17" t="s">
        <v>33</v>
      </c>
      <c r="P28" s="17" t="s">
        <v>33</v>
      </c>
      <c r="Q28" s="17"/>
      <c r="R28" s="17"/>
      <c r="S28" s="17" t="s">
        <v>33</v>
      </c>
      <c r="T28" s="17" t="s">
        <v>33</v>
      </c>
      <c r="U28" s="17" t="s">
        <v>33</v>
      </c>
      <c r="V28" s="17" t="s">
        <v>33</v>
      </c>
      <c r="W28" s="17" t="s">
        <v>33</v>
      </c>
      <c r="X28" s="17" t="s">
        <v>33</v>
      </c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41" t="s">
        <v>52</v>
      </c>
      <c r="E29" s="12">
        <v>-12</v>
      </c>
      <c r="F29" s="12">
        <v>-11.5</v>
      </c>
      <c r="G29" s="12">
        <f>G$11-G$13+G$12+198.6-60-SUM(G$14:G$18)-3</f>
        <v>-12.050000000000006</v>
      </c>
      <c r="H29" s="12">
        <f>H$11-H$13+H$12+198.6-10*LOG10(A29)-30-SUM(H$14:H$18)</f>
        <v>-12.251212547196639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6"/>
      <c r="V29" s="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-12</v>
      </c>
      <c r="AP29" s="12">
        <f>AVERAGE(F29,J29,N29,P29,R29,T29,V29,X29,Z29,AB29,AD29,AF29,AH29,AJ29,AL29,AN29)</f>
        <v>-11.5</v>
      </c>
      <c r="AQ29" s="12">
        <f t="shared" si="3"/>
        <v>3.535533905933165E-2</v>
      </c>
      <c r="AR29" s="12">
        <f t="shared" si="2"/>
        <v>0.53118748623516276</v>
      </c>
    </row>
    <row r="30" spans="1:44" ht="15.75" thickBot="1">
      <c r="A30" s="30"/>
      <c r="D30" s="40" t="s">
        <v>68</v>
      </c>
      <c r="E30" s="15">
        <f>ABS(E29-$AO$29)</f>
        <v>0</v>
      </c>
      <c r="F30" s="16">
        <f>ABS(F29-$AP$29)</f>
        <v>0</v>
      </c>
      <c r="G30" s="15">
        <f>ABS(G29-$AO$19)</f>
        <v>5.000000000000604E-2</v>
      </c>
      <c r="H30" s="16">
        <f>ABS(H29-$AP$29)</f>
        <v>0.75121254719663888</v>
      </c>
      <c r="I30" s="15"/>
      <c r="J30" s="16"/>
      <c r="K30" s="15"/>
      <c r="L30" s="16"/>
      <c r="M30" s="15"/>
      <c r="N30" s="16"/>
      <c r="O30" s="17" t="s">
        <v>33</v>
      </c>
      <c r="P30" s="17" t="s">
        <v>33</v>
      </c>
      <c r="Q30" s="17"/>
      <c r="R30" s="17"/>
      <c r="S30" s="17" t="s">
        <v>33</v>
      </c>
      <c r="T30" s="17" t="s">
        <v>33</v>
      </c>
      <c r="U30" s="17" t="s">
        <v>33</v>
      </c>
      <c r="V30" s="17" t="s">
        <v>33</v>
      </c>
      <c r="W30" s="17" t="s">
        <v>33</v>
      </c>
      <c r="X30" s="17" t="s">
        <v>33</v>
      </c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41" t="s">
        <v>53</v>
      </c>
      <c r="E31" s="12">
        <v>-12</v>
      </c>
      <c r="F31" s="12">
        <v>-8.5</v>
      </c>
      <c r="G31" s="12">
        <f>G$11-G$13+G$12+198.6-60-SUM(G$14:G$18)-3</f>
        <v>-12.050000000000006</v>
      </c>
      <c r="H31" s="12">
        <f>H$11-H$13+H$12+198.6-10*LOG10(A31)-30-SUM(H$14:H$18)</f>
        <v>-9.2409125905568263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6"/>
      <c r="V31" s="6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-12</v>
      </c>
      <c r="AP31" s="12">
        <f>AVERAGE(F31,J31,N31,P31,R31,T31,V31,X31,Z31,AB31,AD31,AF31,AH31,AJ31,AL31,AN31)</f>
        <v>-8.5</v>
      </c>
      <c r="AQ31" s="12">
        <f t="shared" si="3"/>
        <v>3.535533905933165E-2</v>
      </c>
      <c r="AR31" s="12">
        <f t="shared" si="2"/>
        <v>0.52390431704922391</v>
      </c>
    </row>
    <row r="32" spans="1:44" ht="15.75" thickBot="1">
      <c r="A32" s="30"/>
      <c r="D32" s="40" t="s">
        <v>68</v>
      </c>
      <c r="E32" s="15">
        <f>ABS(E31-$AO$31)</f>
        <v>0</v>
      </c>
      <c r="F32" s="16">
        <f>ABS(F31-$AP$31)</f>
        <v>0</v>
      </c>
      <c r="G32" s="15">
        <f>ABS(G31-$AO$19)</f>
        <v>5.000000000000604E-2</v>
      </c>
      <c r="H32" s="16">
        <f>ABS(H31-$AP$31)</f>
        <v>0.74091259055682634</v>
      </c>
      <c r="I32" s="15"/>
      <c r="J32" s="16"/>
      <c r="K32" s="15"/>
      <c r="L32" s="16"/>
      <c r="M32" s="15"/>
      <c r="N32" s="16"/>
      <c r="O32" s="17" t="s">
        <v>33</v>
      </c>
      <c r="P32" s="17" t="s">
        <v>33</v>
      </c>
      <c r="Q32" s="17"/>
      <c r="R32" s="17"/>
      <c r="S32" s="17" t="s">
        <v>33</v>
      </c>
      <c r="T32" s="17" t="s">
        <v>33</v>
      </c>
      <c r="U32" s="17" t="s">
        <v>33</v>
      </c>
      <c r="V32" s="17" t="s">
        <v>33</v>
      </c>
      <c r="W32" s="17" t="s">
        <v>33</v>
      </c>
      <c r="X32" s="17" t="s">
        <v>33</v>
      </c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41" t="s">
        <v>54</v>
      </c>
      <c r="E33" s="12">
        <v>-12</v>
      </c>
      <c r="F33" s="12">
        <v>-2.4</v>
      </c>
      <c r="G33" s="12">
        <f>G$11-G$13+G$12+198.6-60-SUM(G$14:G$18)-3</f>
        <v>-12.050000000000006</v>
      </c>
      <c r="H33" s="12">
        <f>H$11-H$13+H$12+198.6-10*LOG10(A33)-30-SUM(H$14:H$18)</f>
        <v>-3.2203126772772013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6"/>
      <c r="V33" s="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-12</v>
      </c>
      <c r="AP33" s="12">
        <f>AVERAGE(F33,J33,N33,P33,R33,T33,V33,X33,Z33,AB33,AD33,AF33,AH33,AJ33,AL33,AN33)</f>
        <v>-2.4</v>
      </c>
      <c r="AQ33" s="12">
        <f t="shared" si="3"/>
        <v>3.535533905933165E-2</v>
      </c>
      <c r="AR33" s="12">
        <f t="shared" si="2"/>
        <v>0.58004865679600037</v>
      </c>
    </row>
    <row r="34" spans="1:44" ht="15.75" thickBot="1">
      <c r="D34" s="40" t="s">
        <v>68</v>
      </c>
      <c r="E34" s="15">
        <f>ABS(E33-$AO$33)</f>
        <v>0</v>
      </c>
      <c r="F34" s="16">
        <f>ABS(F33-$AP$33)</f>
        <v>0</v>
      </c>
      <c r="G34" s="15">
        <f>ABS(G33-$AO$19)</f>
        <v>5.000000000000604E-2</v>
      </c>
      <c r="H34" s="16">
        <f>ABS(H33-$AP$33)</f>
        <v>0.82031267727720136</v>
      </c>
      <c r="I34" s="15"/>
      <c r="J34" s="16"/>
      <c r="K34" s="15"/>
      <c r="L34" s="16"/>
      <c r="M34" s="15"/>
      <c r="N34" s="16"/>
      <c r="O34" s="17" t="s">
        <v>33</v>
      </c>
      <c r="P34" s="17" t="s">
        <v>33</v>
      </c>
      <c r="Q34" s="17"/>
      <c r="R34" s="17"/>
      <c r="S34" s="17" t="s">
        <v>33</v>
      </c>
      <c r="T34" s="17" t="s">
        <v>33</v>
      </c>
      <c r="U34" s="17" t="s">
        <v>33</v>
      </c>
      <c r="V34" s="17" t="s">
        <v>33</v>
      </c>
      <c r="W34" s="17" t="s">
        <v>33</v>
      </c>
      <c r="X34" s="17" t="s">
        <v>33</v>
      </c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O8:AP8"/>
    <mergeCell ref="AQ8:AR8"/>
    <mergeCell ref="AC8:AD8"/>
    <mergeCell ref="AE8:AF8"/>
    <mergeCell ref="AG8:AH8"/>
    <mergeCell ref="AI8:AJ8"/>
    <mergeCell ref="AK8:AL8"/>
    <mergeCell ref="AM8:AN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2021-04-22T19:33:10Z</dcterms:modified>
</cp:coreProperties>
</file>