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2356" documentId="13_ncr:1_{A844DDE8-0C77-4F38-B0D2-D8F4CE51FB22}" xr6:coauthVersionLast="47" xr6:coauthVersionMax="47" xr10:uidLastSave="{1A1E31DA-5B6F-4360-B61D-FA572E3CABC7}"/>
  <bookViews>
    <workbookView xWindow="-110" yWindow="-110" windowWidth="38620" windowHeight="2122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bits" sheetId="47" r:id="rId12"/>
    <sheet name="PUCCH 11bits" sheetId="48" r:id="rId13"/>
    <sheet name="PUCCH 22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50" l="1"/>
  <c r="F41" i="32"/>
  <c r="E41" i="32"/>
  <c r="D42" i="46"/>
  <c r="E42" i="53"/>
  <c r="D42" i="53"/>
  <c r="D41" i="61"/>
  <c r="D41" i="57"/>
  <c r="H41" i="51"/>
  <c r="G41" i="51"/>
  <c r="E41" i="51"/>
  <c r="D41" i="51"/>
  <c r="D42" i="56"/>
  <c r="F42" i="62" l="1"/>
  <c r="E42" i="62"/>
  <c r="D42" i="62"/>
  <c r="E42" i="52" l="1"/>
  <c r="E17" i="52" s="1"/>
  <c r="E26" i="52" s="1"/>
  <c r="E40" i="52"/>
  <c r="E44" i="52" s="1"/>
  <c r="E51" i="52" s="1"/>
  <c r="E30" i="52"/>
  <c r="E18" i="52"/>
  <c r="E16" i="52"/>
  <c r="E53" i="52" l="1"/>
  <c r="D17" i="62" l="1"/>
  <c r="D26" i="62" s="1"/>
  <c r="D40" i="62"/>
  <c r="D44" i="62" s="1"/>
  <c r="D51" i="62" s="1"/>
  <c r="D30" i="62"/>
  <c r="D18" i="62"/>
  <c r="D16" i="62"/>
  <c r="D53" i="62" l="1"/>
  <c r="F17" i="62"/>
  <c r="F40" i="62"/>
  <c r="F44" i="62" s="1"/>
  <c r="F51" i="62" s="1"/>
  <c r="F30" i="62"/>
  <c r="F18" i="62"/>
  <c r="F16" i="62"/>
  <c r="D41" i="32"/>
  <c r="E17" i="53"/>
  <c r="E40" i="53"/>
  <c r="E30" i="53"/>
  <c r="E18" i="53"/>
  <c r="E16" i="53"/>
  <c r="H17" i="51"/>
  <c r="H25" i="51" s="1"/>
  <c r="H39" i="51"/>
  <c r="H30" i="51"/>
  <c r="H18" i="51"/>
  <c r="H16" i="51"/>
  <c r="F39" i="32"/>
  <c r="F43" i="32" s="1"/>
  <c r="F50" i="32" s="1"/>
  <c r="F30" i="32"/>
  <c r="F18" i="32"/>
  <c r="F17" i="32"/>
  <c r="F16" i="32"/>
  <c r="E39" i="32"/>
  <c r="E43" i="32" s="1"/>
  <c r="E50" i="32" s="1"/>
  <c r="E30" i="32"/>
  <c r="E18" i="32"/>
  <c r="E17" i="32"/>
  <c r="E16" i="32"/>
  <c r="F41" i="51"/>
  <c r="F17" i="51" s="1"/>
  <c r="G17" i="51"/>
  <c r="G39" i="51"/>
  <c r="G30" i="51"/>
  <c r="G18" i="51"/>
  <c r="G16" i="51"/>
  <c r="F39" i="51"/>
  <c r="F30" i="51"/>
  <c r="F18" i="51"/>
  <c r="F16" i="51"/>
  <c r="E17" i="51"/>
  <c r="E39" i="51"/>
  <c r="E30" i="51"/>
  <c r="E18" i="51"/>
  <c r="E16" i="51"/>
  <c r="C42" i="62"/>
  <c r="C17" i="62" s="1"/>
  <c r="B42" i="62"/>
  <c r="B17" i="62" s="1"/>
  <c r="E17" i="62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B41" i="57"/>
  <c r="C41" i="57"/>
  <c r="B42" i="53"/>
  <c r="C42" i="46"/>
  <c r="C42" i="53"/>
  <c r="E25" i="32" l="1"/>
  <c r="F25" i="32"/>
  <c r="E52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B26" i="62"/>
  <c r="B53" i="62" s="1"/>
  <c r="E26" i="62"/>
  <c r="C26" i="62"/>
  <c r="C52" i="61"/>
  <c r="B42" i="46"/>
  <c r="D16" i="51"/>
  <c r="D17" i="51"/>
  <c r="B39" i="51"/>
  <c r="F52" i="51" l="1"/>
  <c r="E52" i="5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43" i="51"/>
  <c r="C50" i="51" s="1"/>
  <c r="C44" i="52"/>
  <c r="C51" i="52" s="1"/>
  <c r="C43" i="57"/>
  <c r="C50" i="57" s="1"/>
  <c r="C52" i="49"/>
  <c r="C52" i="48"/>
  <c r="C53" i="53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<sst xmlns="http://schemas.openxmlformats.org/spreadsheetml/2006/main" count="1513" uniqueCount="89">
  <si>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</si>
  <si>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</si>
  <si>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</si>
  <si>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</si>
  <si>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</si>
  <si>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</si>
  <si>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</si>
  <si>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</si>
  <si>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</si>
  <si>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</si>
  <si>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</si>
  <si>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</si>
  <si>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</si>
  <si>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</si>
  <si>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</si>
  <si>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</si>
  <si>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</si>
  <si>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</si>
  <si>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</si>
  <si>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</si>
  <si>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</si>
  <si>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</si>
  <si>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</si>
  <si>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</si>
  <si>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</si>
  <si>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</si>
  <si>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</si>
  <si>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</si>
  <si>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</si>
  <si>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</si>
  <si>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</si>
  <si>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</si>
  <si>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</si>
  <si>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</si>
  <si>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</si>
  <si>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</si>
  <si>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</si>
  <si>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</si>
  <si>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</si>
  <si>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</si>
  <si>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</si>
  <si>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</si>
  <si>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</si>
  <si>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</si>
  <si>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</si>
  <si>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</si>
  <si>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</si>
  <si>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</si>
  <si>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</si>
  <si>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</si>
  <si>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</si>
  <si>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</si>
  <si>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</si>
  <si>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</si>
  <si>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</si>
  <si>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</si>
  <si>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</si>
  <si>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</si>
  <si>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</si>
  <si>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</si>
  <si>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</si>
  <si>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</si>
  <si>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</si>
  <si>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</si>
  <si>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</si>
  <si>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</si>
  <si>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</si>
  <si>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</si>
  <si>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</si>
  <si>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</si>
  <si>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2.6 GHz (TDD, DDDDDDDSUU (S: 6D:4G:4U))</t>
  </si>
  <si>
    <t>5 MHz RedCap UE (BW1, 12 PRBs)</t>
  </si>
  <si>
    <t>5 MHz RedCap UE (BW1, 12 PRBs; CORESET: 2 symbols, 48 PRBs; AL16)</t>
  </si>
  <si>
    <t>5 MHz RedCap UE (BW1, 12 PRBs; CORESET: 2 symbols, 24 PRBs; AL8)</t>
  </si>
  <si>
    <t>5 MHz RedCap UE (BW1, 12 PRBs; CORESET: 3 symbols, 6 PRBs; AL2)</t>
  </si>
  <si>
    <t>5 MHz RedCap UE (BW1, 12 PRBs; CORESET: 3 symbols, 12 PRBs; AL4)</t>
  </si>
  <si>
    <r>
      <t xml:space="preserve">5 MHz RedCap UE (BW1, 12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</si>
  <si>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12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</si>
  <si>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12 PRBs; SIB1 BW 48 PRBs; TBS 1256 bits)</t>
  </si>
  <si>
    <t>5 MHz RedCap UE (BW1, 12 PRBs; SIB1 BW 12 PRBs; TBS 1256 bits)</t>
  </si>
  <si>
    <t>5 MHz RedCap UE (BW1, 12 PRBs; TBS 72 bits)</t>
  </si>
  <si>
    <t>5 MHz RedCap UE
(BW1, 12 PRBs)</t>
  </si>
  <si>
    <t>5 MHz RedCap UE (BW1, 12 PRBs; TBS 1040 bits)</t>
  </si>
  <si>
    <r>
      <t xml:space="preserve">5 MHz RedCap UE (BW1, 12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</si>
  <si>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12 PRBs; CORESET: 3 symbols, 6 PRBs; AL2; baseline)</t>
  </si>
  <si>
    <t>5 MHz RedCap UE (BW1, 12 PRBs; 0.5 Mbps)</t>
  </si>
  <si>
    <t>5 MHz RedCap UE
(BW1, 12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</si>
  <si>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</si>
  <si>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12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</si>
</sst>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68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 t="s">
        <v>4</v>
      </c>
      <c r="C6" s="1" t="s">
        <v>4</v>
      </c>
      <c r="D6" s="17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58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39.354837468149121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49.126050015345747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6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12*360*1000</f>
        <v>4320000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-100.64516253185091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7"/>
      <c r="C46" s="5"/>
      <c r="D46" s="28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-98.645162531850914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61</v>
      </c>
      <c r="C2" s="12" t="s">
        <v>60</v>
      </c>
      <c r="D2" s="15" t="s">
        <v>85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10000000</v>
      </c>
      <c r="C6" s="1">
        <v>2000000</v>
      </c>
      <c r="D6" s="17">
        <v>500000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 ht="27.65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7" t="s">
        <v>14</v>
      </c>
      <c r="B14" s="25">
        <v>4</v>
      </c>
      <c r="C14" s="7">
        <v>4</v>
      </c>
      <c r="D14" s="66">
        <v>4</v>
      </c>
    </row>
    <row r="15" spans="1:4">
      <c r="A15" s="35" t="s">
        <v>15</v>
      </c>
      <c r="B15" s="16">
        <v>33</v>
      </c>
      <c r="C15" s="1">
        <v>33</v>
      </c>
      <c r="D15" s="17">
        <v>33</v>
      </c>
    </row>
    <row r="16" spans="1:4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28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39.354837468149121</v>
      </c>
    </row>
    <row r="18" spans="1:4" ht="42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>
      <c r="A19" s="35" t="s">
        <v>19</v>
      </c>
      <c r="B19" s="16">
        <v>8</v>
      </c>
      <c r="C19" s="1">
        <v>8</v>
      </c>
      <c r="D19" s="17">
        <v>8</v>
      </c>
    </row>
    <row r="20" spans="1:4" ht="42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3</v>
      </c>
      <c r="C24" s="1">
        <v>3</v>
      </c>
      <c r="D24" s="17">
        <v>3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49.126050015345747</v>
      </c>
    </row>
    <row r="27" spans="1:4">
      <c r="A27" s="34" t="s">
        <v>27</v>
      </c>
      <c r="B27" s="22"/>
      <c r="C27" s="4"/>
      <c r="D27" s="23"/>
    </row>
    <row r="28" spans="1:4">
      <c r="A28" s="35" t="s">
        <v>28</v>
      </c>
      <c r="B28" s="16">
        <v>4</v>
      </c>
      <c r="C28" s="1">
        <v>1</v>
      </c>
      <c r="D28" s="17">
        <v>1</v>
      </c>
    </row>
    <row r="29" spans="1:4">
      <c r="A29" s="35" t="s">
        <v>29</v>
      </c>
      <c r="B29" s="16">
        <v>4</v>
      </c>
      <c r="C29" s="1">
        <v>1</v>
      </c>
      <c r="D29" s="17">
        <v>1</v>
      </c>
    </row>
    <row r="30" spans="1:4" ht="42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>
      <c r="A31" s="35" t="s">
        <v>31</v>
      </c>
      <c r="B31" s="16">
        <v>0</v>
      </c>
      <c r="C31" s="2">
        <v>0</v>
      </c>
      <c r="D31" s="24">
        <v>0</v>
      </c>
    </row>
    <row r="32" spans="1:4" ht="42">
      <c r="A32" s="36" t="s">
        <v>32</v>
      </c>
      <c r="B32" s="16">
        <v>0</v>
      </c>
      <c r="C32" s="1">
        <v>0</v>
      </c>
      <c r="D32" s="17">
        <v>0</v>
      </c>
    </row>
    <row r="33" spans="1:4" ht="28">
      <c r="A33" s="39" t="s">
        <v>52</v>
      </c>
      <c r="B33" s="16">
        <v>0</v>
      </c>
      <c r="C33" s="1">
        <v>0</v>
      </c>
      <c r="D33" s="17">
        <v>0</v>
      </c>
    </row>
    <row r="34" spans="1:4" ht="28">
      <c r="A34" s="35" t="s">
        <v>33</v>
      </c>
      <c r="B34" s="16">
        <v>1</v>
      </c>
      <c r="C34" s="1">
        <v>1</v>
      </c>
      <c r="D34" s="17">
        <v>1</v>
      </c>
    </row>
    <row r="35" spans="1:4">
      <c r="A35" s="35" t="s">
        <v>34</v>
      </c>
      <c r="B35" s="16">
        <v>7</v>
      </c>
      <c r="C35" s="1">
        <v>7</v>
      </c>
      <c r="D35" s="17">
        <v>7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0" t="s">
        <v>40</v>
      </c>
      <c r="B42" s="25">
        <f>273*360*1000</f>
        <v>98280000</v>
      </c>
      <c r="C42" s="5">
        <f>51*360*1000</f>
        <v>18360000</v>
      </c>
      <c r="D42" s="26">
        <f>12*360*1000</f>
        <v>4320000</v>
      </c>
    </row>
    <row r="43" spans="1:4">
      <c r="A43" s="35" t="s">
        <v>41</v>
      </c>
      <c r="B43" s="16" t="s">
        <v>4</v>
      </c>
      <c r="C43" s="1" t="s">
        <v>4</v>
      </c>
      <c r="D43" s="17" t="s">
        <v>4</v>
      </c>
    </row>
    <row r="44" spans="1:4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-100.64516253185091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0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-98.645162531850914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4.08203125" style="11" bestFit="1" customWidth="1"/>
    <col min="3" max="3" width="12.582031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66</v>
      </c>
      <c r="C2" s="12" t="s">
        <v>65</v>
      </c>
      <c r="D2" s="15" t="s">
        <v>86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6">
        <v>1000000</v>
      </c>
      <c r="C6" s="1">
        <v>1000000</v>
      </c>
      <c r="D6" s="17">
        <v>250000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12*360*1000</f>
        <v>4320000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-102.64516253185091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-100.64516253185091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132.41637507904755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42">
      <c r="A7" s="35" t="s">
        <v>87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">
      <c r="A2" s="3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42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5"/>
      <c r="C45" s="7"/>
      <c r="D45" s="26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28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33203125" style="9" bestFit="1" customWidth="1"/>
    <col min="6" max="6" width="14.5" style="9" bestFit="1" customWidth="1"/>
    <col min="7" max="7" width="15.33203125" style="9" bestFit="1" customWidth="1"/>
    <col min="8" max="8" width="12.8320312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8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28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39.354837468149121</v>
      </c>
      <c r="E17" s="1">
        <f t="shared" si="1"/>
        <v>39.354837468149121</v>
      </c>
      <c r="F17" s="1">
        <f t="shared" si="1"/>
        <v>36.344537511509309</v>
      </c>
      <c r="G17" s="1">
        <f t="shared" si="1"/>
        <v>39.354837468149121</v>
      </c>
      <c r="H17" s="17">
        <f t="shared" si="1"/>
        <v>39.354837468149121</v>
      </c>
    </row>
    <row r="18" spans="1:8" ht="42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49.126050015345747</v>
      </c>
      <c r="E25" s="1">
        <f t="shared" si="3"/>
        <v>49.126050015345747</v>
      </c>
      <c r="F25" s="1">
        <f t="shared" si="3"/>
        <v>46.115750058705935</v>
      </c>
      <c r="G25" s="1">
        <f t="shared" si="3"/>
        <v>49.126050015345747</v>
      </c>
      <c r="H25" s="17">
        <f t="shared" si="3"/>
        <v>49.126050015345747</v>
      </c>
    </row>
    <row r="26" spans="1:8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2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28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>
      <c r="A41" s="40" t="s">
        <v>39</v>
      </c>
      <c r="B41" s="25">
        <f>48*360*1000</f>
        <v>17280000</v>
      </c>
      <c r="C41" s="7">
        <f>48*360*1000</f>
        <v>17280000</v>
      </c>
      <c r="D41" s="7">
        <f>12*360*1000</f>
        <v>4320000</v>
      </c>
      <c r="E41" s="7">
        <f>12*360*1000</f>
        <v>4320000</v>
      </c>
      <c r="F41" s="7">
        <f>6*360*1000</f>
        <v>2160000</v>
      </c>
      <c r="G41" s="7">
        <f>12*360*1000</f>
        <v>4320000</v>
      </c>
      <c r="H41" s="26">
        <f>12*360*1000</f>
        <v>4320000</v>
      </c>
    </row>
    <row r="42" spans="1:8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-100.64516253185091</v>
      </c>
      <c r="E43" s="1">
        <f t="shared" si="6"/>
        <v>-100.64516253185091</v>
      </c>
      <c r="F43" s="1">
        <f t="shared" si="6"/>
        <v>-103.65546248849071</v>
      </c>
      <c r="G43" s="1">
        <f t="shared" si="6"/>
        <v>-100.64516253185091</v>
      </c>
      <c r="H43" s="17">
        <f t="shared" si="6"/>
        <v>-100.64516253185091</v>
      </c>
    </row>
    <row r="44" spans="1:8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>
      <c r="A45" s="42" t="s">
        <v>43</v>
      </c>
      <c r="B45" s="27"/>
      <c r="C45" s="5"/>
      <c r="D45" s="5"/>
      <c r="E45" s="5"/>
      <c r="F45" s="5"/>
      <c r="G45" s="5"/>
      <c r="H45" s="28"/>
    </row>
    <row r="46" spans="1:8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28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-98.645162531850914</v>
      </c>
      <c r="E50" s="1">
        <f t="shared" si="7"/>
        <v>-98.645162531850914</v>
      </c>
      <c r="F50" s="1">
        <f t="shared" si="7"/>
        <v>-101.65546248849071</v>
      </c>
      <c r="G50" s="1">
        <f t="shared" si="7"/>
        <v>-98.645162531850914</v>
      </c>
      <c r="H50" s="17">
        <f t="shared" si="7"/>
        <v>-98.645162531850914</v>
      </c>
    </row>
    <row r="51" spans="1:8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28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28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56">
      <c r="A2" s="34" t="s">
        <v>0</v>
      </c>
      <c r="B2" s="14" t="s">
        <v>59</v>
      </c>
      <c r="C2" s="12" t="s">
        <v>57</v>
      </c>
      <c r="D2" s="12" t="s">
        <v>78</v>
      </c>
      <c r="E2" s="12" t="s">
        <v>79</v>
      </c>
      <c r="F2" s="15" t="s">
        <v>77</v>
      </c>
    </row>
    <row r="3" spans="1:6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28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39.354837468149121</v>
      </c>
      <c r="E17" s="1">
        <f t="shared" si="2"/>
        <v>39.354837468149121</v>
      </c>
      <c r="F17" s="17">
        <f t="shared" ref="F17" si="4">F15+10*LOG10(F42/1000000)</f>
        <v>39.354837468149121</v>
      </c>
    </row>
    <row r="18" spans="1:6" ht="42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49.126050015345747</v>
      </c>
      <c r="E26" s="1">
        <f t="shared" si="7"/>
        <v>49.126050015345747</v>
      </c>
      <c r="F26" s="17">
        <f t="shared" ref="F26" si="9">F17+F18+F21-F23-F24</f>
        <v>49.126050015345747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28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28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>
      <c r="A42" s="40" t="s">
        <v>40</v>
      </c>
      <c r="B42" s="25">
        <f>48*360*1000</f>
        <v>17280000</v>
      </c>
      <c r="C42" s="7">
        <f>48*360*1000</f>
        <v>17280000</v>
      </c>
      <c r="D42" s="7">
        <f>12*360*1000</f>
        <v>4320000</v>
      </c>
      <c r="E42" s="7">
        <f>12*360*1000</f>
        <v>4320000</v>
      </c>
      <c r="F42" s="26">
        <f>12*360*1000</f>
        <v>4320000</v>
      </c>
    </row>
    <row r="43" spans="1:6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-100.64516253185091</v>
      </c>
      <c r="E44" s="1">
        <f t="shared" si="15"/>
        <v>-100.64516253185091</v>
      </c>
      <c r="F44" s="17">
        <f t="shared" ref="F44" si="17">F40+10*LOG10(F42)</f>
        <v>-100.64516253185091</v>
      </c>
    </row>
    <row r="45" spans="1:6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>
      <c r="A46" s="40" t="s">
        <v>44</v>
      </c>
      <c r="B46" s="25"/>
      <c r="C46" s="7"/>
      <c r="D46" s="7"/>
      <c r="E46" s="7"/>
      <c r="F46" s="26"/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28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28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-98.645162531850914</v>
      </c>
      <c r="E51" s="1">
        <f t="shared" si="18"/>
        <v>-98.645162531850914</v>
      </c>
      <c r="F51" s="17">
        <f t="shared" ref="F51" si="20">F44+F46+F47-F49</f>
        <v>-98.645162531850914</v>
      </c>
    </row>
    <row r="52" spans="1:6" ht="28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28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">
      <c r="A2" s="73" t="s">
        <v>0</v>
      </c>
      <c r="B2" s="14" t="s">
        <v>59</v>
      </c>
      <c r="C2" s="12" t="s">
        <v>57</v>
      </c>
      <c r="D2" s="15" t="s">
        <v>71</v>
      </c>
    </row>
    <row r="3" spans="1:4">
      <c r="A3" s="48" t="s">
        <v>1</v>
      </c>
      <c r="B3" s="16">
        <v>2.6</v>
      </c>
      <c r="C3" s="1">
        <v>2.6</v>
      </c>
      <c r="D3" s="17">
        <v>2.6</v>
      </c>
    </row>
    <row r="4" spans="1:4">
      <c r="A4" s="48" t="s">
        <v>2</v>
      </c>
      <c r="B4" s="16">
        <v>100</v>
      </c>
      <c r="C4" s="1">
        <v>100</v>
      </c>
      <c r="D4" s="17">
        <v>100</v>
      </c>
    </row>
    <row r="5" spans="1:4">
      <c r="A5" s="48" t="s">
        <v>3</v>
      </c>
      <c r="B5" s="18" t="s">
        <v>4</v>
      </c>
      <c r="C5" s="10" t="s">
        <v>4</v>
      </c>
      <c r="D5" s="19" t="s">
        <v>4</v>
      </c>
    </row>
    <row r="6" spans="1:4">
      <c r="A6" s="48" t="s">
        <v>5</v>
      </c>
      <c r="B6" s="18" t="s">
        <v>4</v>
      </c>
      <c r="C6" s="10" t="s">
        <v>4</v>
      </c>
      <c r="D6" s="19" t="s">
        <v>4</v>
      </c>
    </row>
    <row r="7" spans="1:4" ht="28">
      <c r="A7" s="48" t="s">
        <v>56</v>
      </c>
      <c r="B7" s="20">
        <v>0.01</v>
      </c>
      <c r="C7" s="3">
        <v>0.01</v>
      </c>
      <c r="D7" s="21">
        <v>0.01</v>
      </c>
    </row>
    <row r="8" spans="1:4">
      <c r="A8" s="48" t="s">
        <v>7</v>
      </c>
      <c r="B8" s="18" t="s">
        <v>4</v>
      </c>
      <c r="C8" s="10" t="s">
        <v>4</v>
      </c>
      <c r="D8" s="19" t="s">
        <v>4</v>
      </c>
    </row>
    <row r="9" spans="1:4">
      <c r="A9" s="48" t="s">
        <v>8</v>
      </c>
      <c r="B9" s="16" t="s">
        <v>9</v>
      </c>
      <c r="C9" s="1" t="s">
        <v>9</v>
      </c>
      <c r="D9" s="17" t="s">
        <v>9</v>
      </c>
    </row>
    <row r="10" spans="1:4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>
      <c r="A13" s="48" t="s">
        <v>13</v>
      </c>
      <c r="B13" s="16">
        <v>64</v>
      </c>
      <c r="C13" s="1">
        <v>64</v>
      </c>
      <c r="D13" s="17">
        <v>64</v>
      </c>
    </row>
    <row r="14" spans="1:4">
      <c r="A14" s="49" t="s">
        <v>14</v>
      </c>
      <c r="B14" s="16">
        <v>1</v>
      </c>
      <c r="C14" s="1">
        <v>1</v>
      </c>
      <c r="D14" s="17">
        <v>1</v>
      </c>
    </row>
    <row r="15" spans="1:4">
      <c r="A15" s="48" t="s">
        <v>15</v>
      </c>
      <c r="B15" s="16" t="s">
        <v>4</v>
      </c>
      <c r="C15" s="1" t="s">
        <v>4</v>
      </c>
      <c r="D15" s="17" t="s">
        <v>4</v>
      </c>
    </row>
    <row r="16" spans="1:4">
      <c r="A16" s="48" t="s">
        <v>16</v>
      </c>
      <c r="B16" s="16">
        <v>23</v>
      </c>
      <c r="C16" s="1">
        <v>23</v>
      </c>
      <c r="D16" s="17">
        <v>23</v>
      </c>
    </row>
    <row r="17" spans="1:4" ht="28">
      <c r="A17" s="48" t="s">
        <v>17</v>
      </c>
      <c r="B17" s="16">
        <v>23</v>
      </c>
      <c r="C17" s="1">
        <v>23</v>
      </c>
      <c r="D17" s="17">
        <v>23</v>
      </c>
    </row>
    <row r="18" spans="1:4" ht="42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48" t="s">
        <v>19</v>
      </c>
      <c r="B19" s="16">
        <v>0</v>
      </c>
      <c r="C19" s="2">
        <v>0</v>
      </c>
      <c r="D19" s="24">
        <v>0</v>
      </c>
    </row>
    <row r="20" spans="1:4" ht="42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>
      <c r="A22" s="48" t="s">
        <v>22</v>
      </c>
      <c r="B22" s="16">
        <v>0</v>
      </c>
      <c r="C22" s="1">
        <v>0</v>
      </c>
      <c r="D22" s="17">
        <v>0</v>
      </c>
    </row>
    <row r="23" spans="1:4">
      <c r="A23" s="48" t="s">
        <v>23</v>
      </c>
      <c r="B23" s="16">
        <v>0</v>
      </c>
      <c r="C23" s="1">
        <v>0</v>
      </c>
      <c r="D23" s="17">
        <v>0</v>
      </c>
    </row>
    <row r="24" spans="1:4" ht="28">
      <c r="A24" s="48" t="s">
        <v>24</v>
      </c>
      <c r="B24" s="16">
        <v>1</v>
      </c>
      <c r="C24" s="1">
        <v>1</v>
      </c>
      <c r="D24" s="17">
        <v>1</v>
      </c>
    </row>
    <row r="25" spans="1:4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>
      <c r="A28" s="48" t="s">
        <v>55</v>
      </c>
      <c r="B28" s="16">
        <v>192</v>
      </c>
      <c r="C28" s="1">
        <v>192</v>
      </c>
      <c r="D28" s="17">
        <v>192</v>
      </c>
    </row>
    <row r="29" spans="1:4">
      <c r="A29" s="50" t="s">
        <v>29</v>
      </c>
      <c r="B29" s="58">
        <v>4</v>
      </c>
      <c r="C29" s="7">
        <v>4</v>
      </c>
      <c r="D29" s="66">
        <v>4</v>
      </c>
    </row>
    <row r="30" spans="1:4" ht="42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48" t="s">
        <v>31</v>
      </c>
      <c r="B31" s="16">
        <v>8</v>
      </c>
      <c r="C31" s="1">
        <v>8</v>
      </c>
      <c r="D31" s="17">
        <v>8</v>
      </c>
    </row>
    <row r="32" spans="1:4" ht="42">
      <c r="A32" s="50" t="s">
        <v>32</v>
      </c>
      <c r="B32" s="25">
        <v>0</v>
      </c>
      <c r="C32" s="7">
        <v>0</v>
      </c>
      <c r="D32" s="26">
        <v>0</v>
      </c>
    </row>
    <row r="33" spans="1:4" ht="28">
      <c r="A33" s="51" t="s">
        <v>52</v>
      </c>
      <c r="B33" s="27">
        <v>0</v>
      </c>
      <c r="C33" s="5">
        <v>0</v>
      </c>
      <c r="D33" s="28">
        <v>0</v>
      </c>
    </row>
    <row r="34" spans="1:4" ht="28">
      <c r="A34" s="48" t="s">
        <v>33</v>
      </c>
      <c r="B34" s="16">
        <v>3</v>
      </c>
      <c r="C34" s="1">
        <v>3</v>
      </c>
      <c r="D34" s="17">
        <v>3</v>
      </c>
    </row>
    <row r="35" spans="1:4">
      <c r="A35" s="48" t="s">
        <v>34</v>
      </c>
      <c r="B35" s="16">
        <v>5</v>
      </c>
      <c r="C35" s="1">
        <v>5</v>
      </c>
      <c r="D35" s="17">
        <v>5</v>
      </c>
    </row>
    <row r="36" spans="1:4">
      <c r="A36" s="48" t="s">
        <v>35</v>
      </c>
      <c r="B36" s="16">
        <v>-174</v>
      </c>
      <c r="C36" s="1">
        <v>-174</v>
      </c>
      <c r="D36" s="17">
        <v>-174</v>
      </c>
    </row>
    <row r="37" spans="1:4">
      <c r="A37" s="50" t="s">
        <v>36</v>
      </c>
      <c r="B37" s="25">
        <v>-999</v>
      </c>
      <c r="C37" s="7">
        <v>-999</v>
      </c>
      <c r="D37" s="26">
        <v>-999</v>
      </c>
    </row>
    <row r="38" spans="1:4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28">
      <c r="A40" s="48" t="s">
        <v>54</v>
      </c>
      <c r="B40" s="18" t="s">
        <v>4</v>
      </c>
      <c r="C40" s="10" t="s">
        <v>4</v>
      </c>
      <c r="D40" s="19" t="s">
        <v>4</v>
      </c>
    </row>
    <row r="41" spans="1:4">
      <c r="A41" s="56" t="s">
        <v>39</v>
      </c>
      <c r="B41" s="25">
        <f>139*30*1000</f>
        <v>4170000</v>
      </c>
      <c r="C41" s="7">
        <f>139*30*1000</f>
        <v>4170000</v>
      </c>
      <c r="D41" s="26">
        <f>139*30*1000</f>
        <v>4170000</v>
      </c>
    </row>
    <row r="42" spans="1:4">
      <c r="A42" s="52" t="s">
        <v>40</v>
      </c>
      <c r="B42" s="16" t="s">
        <v>4</v>
      </c>
      <c r="C42" s="1" t="s">
        <v>4</v>
      </c>
      <c r="D42" s="17" t="s">
        <v>4</v>
      </c>
    </row>
    <row r="43" spans="1:4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-102.79863945026246</v>
      </c>
    </row>
    <row r="44" spans="1:4">
      <c r="A44" s="48" t="s">
        <v>42</v>
      </c>
      <c r="B44" s="18" t="s">
        <v>4</v>
      </c>
      <c r="C44" s="10" t="s">
        <v>4</v>
      </c>
      <c r="D44" s="19" t="s">
        <v>4</v>
      </c>
    </row>
    <row r="45" spans="1:4">
      <c r="A45" s="53" t="s">
        <v>43</v>
      </c>
      <c r="B45" s="27"/>
      <c r="C45" s="5"/>
      <c r="D45" s="28"/>
    </row>
    <row r="46" spans="1:4">
      <c r="A46" s="52" t="s">
        <v>44</v>
      </c>
      <c r="B46" s="16" t="s">
        <v>4</v>
      </c>
      <c r="C46" s="1" t="s">
        <v>4</v>
      </c>
      <c r="D46" s="17" t="s">
        <v>4</v>
      </c>
    </row>
    <row r="47" spans="1:4">
      <c r="A47" s="48" t="s">
        <v>45</v>
      </c>
      <c r="B47" s="16">
        <v>2</v>
      </c>
      <c r="C47" s="1">
        <v>2</v>
      </c>
      <c r="D47" s="17">
        <v>2</v>
      </c>
    </row>
    <row r="48" spans="1:4" ht="28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-100.79863945026246</v>
      </c>
    </row>
    <row r="51" spans="1:4" ht="28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132.56985199745907</v>
      </c>
    </row>
    <row r="53" spans="1:4" ht="28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7.582031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44" t="s">
        <v>0</v>
      </c>
      <c r="B2" s="14" t="s">
        <v>59</v>
      </c>
      <c r="C2" s="12" t="s">
        <v>57</v>
      </c>
      <c r="D2" s="15" t="s">
        <v>71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 ht="28">
      <c r="A7" s="35" t="s">
        <v>56</v>
      </c>
      <c r="B7" s="20">
        <v>0.01</v>
      </c>
      <c r="C7" s="3">
        <v>0.01</v>
      </c>
      <c r="D7" s="21">
        <v>0.01</v>
      </c>
    </row>
    <row r="8" spans="1:4">
      <c r="A8" s="35" t="s">
        <v>7</v>
      </c>
      <c r="B8" s="18" t="s">
        <v>4</v>
      </c>
      <c r="C8" s="10" t="s">
        <v>4</v>
      </c>
      <c r="D8" s="19" t="s">
        <v>4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25">
        <v>4</v>
      </c>
      <c r="C29" s="13">
        <v>4</v>
      </c>
      <c r="D29" s="66">
        <v>4</v>
      </c>
    </row>
    <row r="30" spans="1:4" ht="42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7" t="s">
        <v>36</v>
      </c>
      <c r="B37" s="25">
        <v>-999</v>
      </c>
      <c r="C37" s="7">
        <v>-999</v>
      </c>
      <c r="D37" s="26">
        <v>-999</v>
      </c>
    </row>
    <row r="38" spans="1:4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28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28">
      <c r="A40" s="35" t="s">
        <v>54</v>
      </c>
      <c r="B40" s="18" t="s">
        <v>4</v>
      </c>
      <c r="C40" s="10" t="s">
        <v>4</v>
      </c>
      <c r="D40" s="19" t="s">
        <v>4</v>
      </c>
    </row>
    <row r="41" spans="1:4">
      <c r="A41" s="40" t="s">
        <v>39</v>
      </c>
      <c r="B41" s="25">
        <f>139*30*1000</f>
        <v>4170000</v>
      </c>
      <c r="C41" s="7">
        <f>139*30*1000</f>
        <v>4170000</v>
      </c>
      <c r="D41" s="26">
        <f>139*30*1000</f>
        <v>4170000</v>
      </c>
    </row>
    <row r="42" spans="1:4">
      <c r="A42" s="39" t="s">
        <v>40</v>
      </c>
      <c r="B42" s="16" t="s">
        <v>4</v>
      </c>
      <c r="C42" s="1" t="s">
        <v>4</v>
      </c>
      <c r="D42" s="17" t="s">
        <v>4</v>
      </c>
    </row>
    <row r="43" spans="1:4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-102.79863945026246</v>
      </c>
    </row>
    <row r="44" spans="1:4">
      <c r="A44" s="35" t="s">
        <v>42</v>
      </c>
      <c r="B44" s="18" t="s">
        <v>4</v>
      </c>
      <c r="C44" s="10" t="s">
        <v>4</v>
      </c>
      <c r="D44" s="19" t="s">
        <v>4</v>
      </c>
    </row>
    <row r="45" spans="1:4">
      <c r="A45" s="42" t="s">
        <v>43</v>
      </c>
      <c r="B45" s="27"/>
      <c r="C45" s="5"/>
      <c r="D45" s="28"/>
    </row>
    <row r="46" spans="1:4">
      <c r="A46" s="39" t="s">
        <v>44</v>
      </c>
      <c r="B46" s="16" t="s">
        <v>4</v>
      </c>
      <c r="C46" s="1" t="s">
        <v>4</v>
      </c>
      <c r="D46" s="17" t="s">
        <v>4</v>
      </c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28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-100.79863945026246</v>
      </c>
    </row>
    <row r="51" spans="1:4" ht="28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28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132.56985199745907</v>
      </c>
    </row>
    <row r="53" spans="1:4" ht="28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4.58203125" style="9" bestFit="1" customWidth="1"/>
    <col min="5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6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88</v>
      </c>
    </row>
    <row r="3" spans="1: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28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2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2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28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>
      <c r="A46" s="40" t="s">
        <v>44</v>
      </c>
      <c r="B46" s="27"/>
      <c r="C46" s="5"/>
      <c r="D46" s="5"/>
      <c r="E46" s="67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28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28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6.75" style="9" bestFit="1" customWidth="1"/>
    <col min="4" max="4" width="16.8320312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">
      <c r="A2" s="34" t="s">
        <v>0</v>
      </c>
      <c r="B2" s="14" t="s">
        <v>67</v>
      </c>
      <c r="C2" s="12" t="s">
        <v>64</v>
      </c>
      <c r="D2" s="15" t="s">
        <v>81</v>
      </c>
    </row>
    <row r="3" spans="1:4">
      <c r="A3" s="35" t="s">
        <v>1</v>
      </c>
      <c r="B3" s="16">
        <v>2.6</v>
      </c>
      <c r="C3" s="1">
        <v>2.6</v>
      </c>
      <c r="D3" s="17">
        <v>2.6</v>
      </c>
    </row>
    <row r="4" spans="1:4">
      <c r="A4" s="35" t="s">
        <v>2</v>
      </c>
      <c r="B4" s="16">
        <v>100</v>
      </c>
      <c r="C4" s="1">
        <v>100</v>
      </c>
      <c r="D4" s="17">
        <v>100</v>
      </c>
    </row>
    <row r="5" spans="1:4">
      <c r="A5" s="35" t="s">
        <v>3</v>
      </c>
      <c r="B5" s="18" t="s">
        <v>4</v>
      </c>
      <c r="C5" s="10" t="s">
        <v>4</v>
      </c>
      <c r="D5" s="19" t="s">
        <v>4</v>
      </c>
    </row>
    <row r="6" spans="1:4">
      <c r="A6" s="35" t="s">
        <v>5</v>
      </c>
      <c r="B6" s="18" t="s">
        <v>4</v>
      </c>
      <c r="C6" s="10" t="s">
        <v>4</v>
      </c>
      <c r="D6" s="19" t="s">
        <v>4</v>
      </c>
    </row>
    <row r="7" spans="1:4">
      <c r="A7" s="35" t="s">
        <v>6</v>
      </c>
      <c r="B7" s="18" t="s">
        <v>4</v>
      </c>
      <c r="C7" s="10" t="s">
        <v>4</v>
      </c>
      <c r="D7" s="19" t="s">
        <v>4</v>
      </c>
    </row>
    <row r="8" spans="1:4">
      <c r="A8" s="35" t="s">
        <v>7</v>
      </c>
      <c r="B8" s="20">
        <v>0.1</v>
      </c>
      <c r="C8" s="3">
        <v>0.1</v>
      </c>
      <c r="D8" s="21">
        <v>0.1</v>
      </c>
    </row>
    <row r="9" spans="1:4">
      <c r="A9" s="35" t="s">
        <v>8</v>
      </c>
      <c r="B9" s="16" t="s">
        <v>9</v>
      </c>
      <c r="C9" s="1" t="s">
        <v>9</v>
      </c>
      <c r="D9" s="17" t="s">
        <v>9</v>
      </c>
    </row>
    <row r="10" spans="1:4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>
      <c r="A13" s="35" t="s">
        <v>13</v>
      </c>
      <c r="B13" s="16">
        <v>64</v>
      </c>
      <c r="C13" s="1">
        <v>64</v>
      </c>
      <c r="D13" s="17">
        <v>64</v>
      </c>
    </row>
    <row r="14" spans="1:4">
      <c r="A14" s="36" t="s">
        <v>14</v>
      </c>
      <c r="B14" s="16">
        <v>1</v>
      </c>
      <c r="C14" s="1">
        <v>1</v>
      </c>
      <c r="D14" s="17">
        <v>1</v>
      </c>
    </row>
    <row r="15" spans="1:4">
      <c r="A15" s="35" t="s">
        <v>15</v>
      </c>
      <c r="B15" s="16" t="s">
        <v>4</v>
      </c>
      <c r="C15" s="1" t="s">
        <v>4</v>
      </c>
      <c r="D15" s="17" t="s">
        <v>4</v>
      </c>
    </row>
    <row r="16" spans="1:4">
      <c r="A16" s="35" t="s">
        <v>16</v>
      </c>
      <c r="B16" s="16">
        <v>23</v>
      </c>
      <c r="C16" s="1">
        <v>23</v>
      </c>
      <c r="D16" s="17">
        <v>23</v>
      </c>
    </row>
    <row r="17" spans="1:4" ht="28">
      <c r="A17" s="35" t="s">
        <v>17</v>
      </c>
      <c r="B17" s="16">
        <v>23</v>
      </c>
      <c r="C17" s="1">
        <v>23</v>
      </c>
      <c r="D17" s="17">
        <v>23</v>
      </c>
    </row>
    <row r="18" spans="1:4" ht="42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>
      <c r="A19" s="35" t="s">
        <v>19</v>
      </c>
      <c r="B19" s="16">
        <v>0</v>
      </c>
      <c r="C19" s="2">
        <v>0</v>
      </c>
      <c r="D19" s="24">
        <v>0</v>
      </c>
    </row>
    <row r="20" spans="1:4" ht="42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>
      <c r="A22" s="35" t="s">
        <v>22</v>
      </c>
      <c r="B22" s="16">
        <v>0</v>
      </c>
      <c r="C22" s="1">
        <v>0</v>
      </c>
      <c r="D22" s="17">
        <v>0</v>
      </c>
    </row>
    <row r="23" spans="1:4">
      <c r="A23" s="35" t="s">
        <v>23</v>
      </c>
      <c r="B23" s="16">
        <v>0</v>
      </c>
      <c r="C23" s="1">
        <v>0</v>
      </c>
      <c r="D23" s="17">
        <v>0</v>
      </c>
    </row>
    <row r="24" spans="1:4" ht="28">
      <c r="A24" s="35" t="s">
        <v>24</v>
      </c>
      <c r="B24" s="16">
        <v>1</v>
      </c>
      <c r="C24" s="1">
        <v>1</v>
      </c>
      <c r="D24" s="17">
        <v>1</v>
      </c>
    </row>
    <row r="25" spans="1:4">
      <c r="A25" s="35" t="s">
        <v>25</v>
      </c>
      <c r="B25" s="18" t="s">
        <v>4</v>
      </c>
      <c r="C25" s="10" t="s">
        <v>4</v>
      </c>
      <c r="D25" s="19" t="s">
        <v>4</v>
      </c>
    </row>
    <row r="26" spans="1:4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>
      <c r="A28" s="35" t="s">
        <v>55</v>
      </c>
      <c r="B28" s="16">
        <v>192</v>
      </c>
      <c r="C28" s="1">
        <v>192</v>
      </c>
      <c r="D28" s="17">
        <v>192</v>
      </c>
    </row>
    <row r="29" spans="1:4">
      <c r="A29" s="37" t="s">
        <v>29</v>
      </c>
      <c r="B29" s="58">
        <v>4</v>
      </c>
      <c r="C29" s="7">
        <v>4</v>
      </c>
      <c r="D29" s="66">
        <v>4</v>
      </c>
    </row>
    <row r="30" spans="1:4" ht="42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>
      <c r="A31" s="35" t="s">
        <v>31</v>
      </c>
      <c r="B31" s="16">
        <v>8</v>
      </c>
      <c r="C31" s="1">
        <v>8</v>
      </c>
      <c r="D31" s="17">
        <v>8</v>
      </c>
    </row>
    <row r="32" spans="1:4" ht="42">
      <c r="A32" s="37" t="s">
        <v>32</v>
      </c>
      <c r="B32" s="25">
        <v>0</v>
      </c>
      <c r="C32" s="7">
        <v>0</v>
      </c>
      <c r="D32" s="26">
        <v>0</v>
      </c>
    </row>
    <row r="33" spans="1:4" ht="28">
      <c r="A33" s="38" t="s">
        <v>52</v>
      </c>
      <c r="B33" s="27">
        <v>0</v>
      </c>
      <c r="C33" s="5">
        <v>0</v>
      </c>
      <c r="D33" s="28">
        <v>0</v>
      </c>
    </row>
    <row r="34" spans="1:4" ht="28">
      <c r="A34" s="35" t="s">
        <v>33</v>
      </c>
      <c r="B34" s="16">
        <v>3</v>
      </c>
      <c r="C34" s="1">
        <v>3</v>
      </c>
      <c r="D34" s="17">
        <v>3</v>
      </c>
    </row>
    <row r="35" spans="1:4">
      <c r="A35" s="35" t="s">
        <v>34</v>
      </c>
      <c r="B35" s="16">
        <v>5</v>
      </c>
      <c r="C35" s="1">
        <v>5</v>
      </c>
      <c r="D35" s="17">
        <v>5</v>
      </c>
    </row>
    <row r="36" spans="1:4">
      <c r="A36" s="35" t="s">
        <v>35</v>
      </c>
      <c r="B36" s="16">
        <v>-174</v>
      </c>
      <c r="C36" s="1">
        <v>-174</v>
      </c>
      <c r="D36" s="17">
        <v>-174</v>
      </c>
    </row>
    <row r="37" spans="1:4">
      <c r="A37" s="36" t="s">
        <v>36</v>
      </c>
      <c r="B37" s="16" t="s">
        <v>4</v>
      </c>
      <c r="C37" s="1" t="s">
        <v>4</v>
      </c>
      <c r="D37" s="17" t="s">
        <v>4</v>
      </c>
    </row>
    <row r="38" spans="1:4">
      <c r="A38" s="37" t="s">
        <v>37</v>
      </c>
      <c r="B38" s="25">
        <v>-999</v>
      </c>
      <c r="C38" s="7">
        <v>-999</v>
      </c>
      <c r="D38" s="26">
        <v>-999</v>
      </c>
    </row>
    <row r="39" spans="1:4" ht="28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28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>
      <c r="A41" s="39" t="s">
        <v>39</v>
      </c>
      <c r="B41" s="16" t="s">
        <v>4</v>
      </c>
      <c r="C41" s="1" t="s">
        <v>4</v>
      </c>
      <c r="D41" s="17" t="s">
        <v>4</v>
      </c>
    </row>
    <row r="42" spans="1:4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>
      <c r="A43" s="35" t="s">
        <v>41</v>
      </c>
      <c r="B43" s="18" t="s">
        <v>4</v>
      </c>
      <c r="C43" s="10" t="s">
        <v>4</v>
      </c>
      <c r="D43" s="19" t="s">
        <v>4</v>
      </c>
    </row>
    <row r="44" spans="1:4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>
      <c r="A45" s="39" t="s">
        <v>43</v>
      </c>
      <c r="B45" s="16" t="s">
        <v>4</v>
      </c>
      <c r="C45" s="1" t="s">
        <v>4</v>
      </c>
      <c r="D45" s="17" t="s">
        <v>4</v>
      </c>
    </row>
    <row r="46" spans="1:4">
      <c r="A46" s="42" t="s">
        <v>44</v>
      </c>
      <c r="B46" s="25"/>
      <c r="C46" s="7"/>
      <c r="D46" s="26"/>
    </row>
    <row r="47" spans="1:4">
      <c r="A47" s="35" t="s">
        <v>45</v>
      </c>
      <c r="B47" s="16">
        <v>2</v>
      </c>
      <c r="C47" s="1">
        <v>2</v>
      </c>
      <c r="D47" s="17">
        <v>2</v>
      </c>
    </row>
    <row r="48" spans="1:4" ht="28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28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28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28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28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9.15" customHeight="1">
      <c r="A2" s="34" t="s">
        <v>0</v>
      </c>
      <c r="B2" s="14" t="s">
        <v>59</v>
      </c>
      <c r="C2" s="12" t="s">
        <v>57</v>
      </c>
      <c r="D2" s="12" t="s">
        <v>82</v>
      </c>
      <c r="E2" s="15" t="s">
        <v>83</v>
      </c>
    </row>
    <row r="3" spans="1: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28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39.354837468149121</v>
      </c>
      <c r="E17" s="17">
        <f t="shared" ref="E17" si="2">E15+10*LOG10(E42/1000000)</f>
        <v>39.354837468149121</v>
      </c>
    </row>
    <row r="18" spans="1:5" ht="42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2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28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49.126050015345747</v>
      </c>
      <c r="E26" s="17">
        <f t="shared" ref="E26" si="5">E17+E18+E21-E23-E24</f>
        <v>49.126050015345747</v>
      </c>
    </row>
    <row r="27" spans="1:5">
      <c r="A27" s="34" t="s">
        <v>27</v>
      </c>
      <c r="B27" s="22"/>
      <c r="C27" s="4"/>
      <c r="D27" s="4"/>
      <c r="E27" s="23"/>
    </row>
    <row r="28" spans="1: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2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2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28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28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28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>
      <c r="A42" s="40" t="s">
        <v>40</v>
      </c>
      <c r="B42" s="25">
        <f>42*360*1000</f>
        <v>15120000</v>
      </c>
      <c r="C42" s="7">
        <f>42*360*1000</f>
        <v>15120000</v>
      </c>
      <c r="D42" s="7">
        <f>12*360*1000</f>
        <v>4320000</v>
      </c>
      <c r="E42" s="26">
        <f>12*360*1000</f>
        <v>4320000</v>
      </c>
    </row>
    <row r="43" spans="1: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-100.64516253185091</v>
      </c>
      <c r="E44" s="17">
        <f t="shared" ref="E44" si="10">E40+10*LOG10(E42)</f>
        <v>-100.64516253185091</v>
      </c>
    </row>
    <row r="45" spans="1: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>
      <c r="A46" s="40" t="s">
        <v>44</v>
      </c>
      <c r="B46" s="25"/>
      <c r="C46" s="7"/>
      <c r="D46" s="7"/>
      <c r="E46" s="26"/>
    </row>
    <row r="47" spans="1: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28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28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28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-98.645162531850914</v>
      </c>
      <c r="E51" s="17">
        <f t="shared" ref="E51" si="12">E44+E46+E47-E49</f>
        <v>-98.645162531850914</v>
      </c>
    </row>
    <row r="52" spans="1:5" ht="28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28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6" width="14.3320312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4">
      <c r="A2" s="34" t="s">
        <v>0</v>
      </c>
      <c r="B2" s="14" t="s">
        <v>62</v>
      </c>
      <c r="C2" s="45" t="s">
        <v>63</v>
      </c>
      <c r="D2" s="12" t="s">
        <v>84</v>
      </c>
      <c r="E2" s="12" t="s">
        <v>75</v>
      </c>
      <c r="F2" s="15" t="s">
        <v>76</v>
      </c>
    </row>
    <row r="3" spans="1:6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28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39.354837468149121</v>
      </c>
      <c r="F17" s="17">
        <f t="shared" si="5"/>
        <v>39.354837468149121</v>
      </c>
    </row>
    <row r="18" spans="1:6" ht="42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2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28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49.126050015345747</v>
      </c>
      <c r="F25" s="17">
        <f t="shared" ref="F25" si="11">F17+F18+F21+F22-F24</f>
        <v>49.126050015345747</v>
      </c>
    </row>
    <row r="26" spans="1:6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2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2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28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28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28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28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12*360*1000</f>
        <v>4320000</v>
      </c>
      <c r="F41" s="26">
        <f>12*360*1000</f>
        <v>4320000</v>
      </c>
    </row>
    <row r="42" spans="1:6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-100.64516253185091</v>
      </c>
      <c r="F43" s="17">
        <f t="shared" si="21"/>
        <v>-100.64516253185091</v>
      </c>
    </row>
    <row r="44" spans="1:6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>
      <c r="A45" s="42" t="s">
        <v>43</v>
      </c>
      <c r="B45" s="27"/>
      <c r="C45" s="5"/>
      <c r="D45" s="5"/>
      <c r="E45" s="5"/>
      <c r="F45" s="28"/>
    </row>
    <row r="46" spans="1:6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28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28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-98.645162531850914</v>
      </c>
      <c r="F50" s="17">
        <f t="shared" si="24"/>
        <v>-98.645162531850914</v>
      </c>
    </row>
    <row r="51" spans="1:6" ht="28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28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146.77121254719665</v>
      </c>
    </row>
    <row r="53" spans="1:6" ht="28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metadata/properties"/>
    <ds:schemaRef ds:uri="http://schemas.microsoft.com/sharepoint/v3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b239327-9e80-40e4-b1b7-4394fed77a33"/>
    <ds:schemaRef ds:uri="2f282d3b-eb4a-4b09-b61f-b9593442e28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1F0BB856-AE34-4904-BDBA-F799A70C7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2bits</vt:lpstr>
      <vt:lpstr>PUCCH 11bits</vt:lpstr>
      <vt:lpstr>PUCCH 22bits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2022-06-15T17:18:03Z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