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 codeName="{B08E4597-CF32-672E-EC9B-63DB714DCB7F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SHWIN_BACKUP\LTE_Modem\2_RAN5\RAN5_87_E-meeting\"/>
    </mc:Choice>
  </mc:AlternateContent>
  <xr:revisionPtr revIDLastSave="0" documentId="13_ncr:1_{3D57B09C-8223-4A74-B10A-FD3F19107CC8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ummary" sheetId="4" r:id="rId1"/>
    <sheet name="RF Tx Rx Iw Range 1 and 2" sheetId="1" r:id="rId2"/>
    <sheet name="Deliverables" sheetId="2" state="hidden" r:id="rId3"/>
  </sheets>
  <definedNames>
    <definedName name="_xlnm._FilterDatabase" localSheetId="1" hidden="1">'RF Tx Rx Iw Range 1 and 2'!$A$24:$AA$575</definedName>
    <definedName name="Z_59D62FF8_8911_4C09_BA56_BFA7D688E37A_.wvu.FilterData" localSheetId="1" hidden="1">'RF Tx Rx Iw Range 1 and 2'!$C$7:$AA$575</definedName>
    <definedName name="Z_59D62FF8_8911_4C09_BA56_BFA7D688E37A_.wvu.Rows" localSheetId="1" hidden="1">'RF Tx Rx Iw Range 1 and 2'!$8:$23</definedName>
    <definedName name="Z_84609D96_83ED_4076_B37B_F063D17722FB_.wvu.FilterData" localSheetId="1" hidden="1">'RF Tx Rx Iw Range 1 and 2'!$C$7:$AA$575</definedName>
  </definedNames>
  <calcPr calcId="191029"/>
  <customWorkbookViews>
    <customWorkbookView name="Vora, Mayur - Personal View" guid="{59D62FF8-8911-4C09-BA56-BFA7D688E37A}" mergeInterval="0" personalView="1" maximized="1" xWindow="-11" yWindow="-11" windowWidth="1942" windowHeight="1042" activeSheetId="3"/>
    <customWorkbookView name="Ericsson user - Personal View" guid="{84609D96-83ED-4076-B37B-F063D17722FB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5" i="1" l="1"/>
  <c r="H343" i="1"/>
  <c r="L345" i="1"/>
  <c r="L343" i="1"/>
  <c r="L462" i="1"/>
  <c r="H462" i="1"/>
  <c r="L460" i="1"/>
  <c r="H460" i="1"/>
  <c r="L438" i="1"/>
  <c r="H438" i="1"/>
  <c r="L436" i="1"/>
  <c r="H436" i="1"/>
  <c r="L416" i="1"/>
  <c r="H416" i="1"/>
  <c r="L414" i="1"/>
  <c r="H414" i="1"/>
  <c r="L375" i="1"/>
  <c r="H375" i="1"/>
  <c r="L373" i="1"/>
  <c r="H373" i="1"/>
  <c r="L324" i="1"/>
  <c r="H324" i="1"/>
  <c r="L322" i="1"/>
  <c r="H322" i="1"/>
  <c r="L319" i="1"/>
  <c r="H319" i="1"/>
  <c r="L313" i="1"/>
  <c r="H313" i="1"/>
  <c r="L293" i="1"/>
  <c r="H293" i="1"/>
  <c r="L286" i="1"/>
  <c r="H286" i="1"/>
  <c r="L262" i="1"/>
  <c r="H262" i="1"/>
  <c r="L241" i="1"/>
  <c r="H241" i="1"/>
  <c r="L229" i="1"/>
  <c r="H229" i="1"/>
  <c r="L235" i="1"/>
  <c r="H235" i="1"/>
  <c r="L223" i="1"/>
  <c r="H223" i="1"/>
  <c r="L154" i="1"/>
  <c r="H154" i="1"/>
  <c r="L144" i="1"/>
  <c r="H144" i="1"/>
  <c r="L134" i="1"/>
  <c r="H134" i="1"/>
  <c r="L124" i="1"/>
  <c r="H124" i="1"/>
  <c r="L195" i="1" l="1"/>
  <c r="H195" i="1"/>
  <c r="L194" i="1"/>
  <c r="H194" i="1"/>
  <c r="J15" i="4" l="1"/>
  <c r="J14" i="4"/>
  <c r="K15" i="4" l="1"/>
  <c r="K14" i="4"/>
  <c r="H14" i="4"/>
  <c r="Z23" i="1" l="1"/>
  <c r="X23" i="1"/>
  <c r="W23" i="1"/>
  <c r="V23" i="1"/>
  <c r="U23" i="1"/>
  <c r="R23" i="1"/>
  <c r="Q23" i="1"/>
  <c r="P23" i="1"/>
  <c r="O23" i="1"/>
  <c r="O22" i="1"/>
  <c r="W22" i="1"/>
  <c r="V22" i="1"/>
  <c r="U22" i="1"/>
  <c r="Q22" i="1"/>
  <c r="P22" i="1"/>
  <c r="O21" i="1"/>
  <c r="W21" i="1"/>
  <c r="V21" i="1"/>
  <c r="U21" i="1"/>
  <c r="Q21" i="1"/>
  <c r="P21" i="1"/>
  <c r="Z22" i="1"/>
  <c r="X22" i="1"/>
  <c r="R22" i="1"/>
  <c r="Z21" i="1"/>
  <c r="X21" i="1"/>
  <c r="R21" i="1"/>
  <c r="H164" i="1" l="1"/>
  <c r="L337" i="1" l="1"/>
  <c r="H337" i="1"/>
  <c r="L336" i="1"/>
  <c r="H336" i="1"/>
  <c r="L94" i="1"/>
  <c r="H94" i="1"/>
  <c r="L92" i="1"/>
  <c r="H92" i="1"/>
  <c r="L82" i="1"/>
  <c r="H82" i="1"/>
  <c r="L80" i="1"/>
  <c r="H80" i="1"/>
  <c r="L67" i="1"/>
  <c r="L69" i="1"/>
  <c r="H69" i="1"/>
  <c r="L574" i="1"/>
  <c r="H574" i="1"/>
  <c r="W20" i="1" l="1"/>
  <c r="V20" i="1"/>
  <c r="U20" i="1"/>
  <c r="Q20" i="1"/>
  <c r="P20" i="1"/>
  <c r="O20" i="1"/>
  <c r="W19" i="1"/>
  <c r="V19" i="1"/>
  <c r="U19" i="1"/>
  <c r="Q19" i="1"/>
  <c r="P19" i="1"/>
  <c r="O19" i="1"/>
  <c r="Z20" i="1"/>
  <c r="X20" i="1"/>
  <c r="R20" i="1"/>
  <c r="Z19" i="1"/>
  <c r="X19" i="1"/>
  <c r="R19" i="1"/>
  <c r="U17" i="1" l="1"/>
  <c r="U18" i="1"/>
  <c r="H159" i="1"/>
  <c r="H160" i="1"/>
  <c r="H161" i="1"/>
  <c r="H162" i="1"/>
  <c r="H163" i="1"/>
  <c r="H165" i="1"/>
  <c r="H166" i="1"/>
  <c r="H167" i="1"/>
  <c r="H168" i="1"/>
  <c r="H169" i="1"/>
  <c r="H170" i="1"/>
  <c r="H171" i="1"/>
  <c r="H172" i="1"/>
  <c r="H173" i="1"/>
  <c r="H174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552" i="1"/>
  <c r="H552" i="1"/>
  <c r="L547" i="1"/>
  <c r="H547" i="1"/>
  <c r="L554" i="1"/>
  <c r="H554" i="1"/>
  <c r="L532" i="1"/>
  <c r="H532" i="1"/>
  <c r="L527" i="1"/>
  <c r="H527" i="1"/>
  <c r="L535" i="1"/>
  <c r="H535" i="1"/>
  <c r="L510" i="1"/>
  <c r="H510" i="1"/>
  <c r="L505" i="1"/>
  <c r="H505" i="1"/>
  <c r="L513" i="1"/>
  <c r="H513" i="1"/>
  <c r="L493" i="1"/>
  <c r="H493" i="1"/>
  <c r="L491" i="1"/>
  <c r="H491" i="1"/>
  <c r="L486" i="1"/>
  <c r="H486" i="1"/>
  <c r="L490" i="1"/>
  <c r="H490" i="1"/>
  <c r="L489" i="1"/>
  <c r="H489" i="1"/>
  <c r="L488" i="1"/>
  <c r="H488" i="1"/>
  <c r="L487" i="1"/>
  <c r="H487" i="1"/>
  <c r="L453" i="1"/>
  <c r="H453" i="1"/>
  <c r="L473" i="1"/>
  <c r="H473" i="1"/>
  <c r="L468" i="1"/>
  <c r="H468" i="1"/>
  <c r="L448" i="1"/>
  <c r="H448" i="1"/>
  <c r="L407" i="1"/>
  <c r="H407" i="1"/>
  <c r="L429" i="1"/>
  <c r="H429" i="1"/>
  <c r="L440" i="1"/>
  <c r="H440" i="1"/>
  <c r="L424" i="1"/>
  <c r="H424" i="1"/>
  <c r="L418" i="1"/>
  <c r="H418" i="1"/>
  <c r="L402" i="1"/>
  <c r="H402" i="1"/>
  <c r="L366" i="1"/>
  <c r="H366" i="1"/>
  <c r="L396" i="1"/>
  <c r="H396" i="1"/>
  <c r="L394" i="1"/>
  <c r="H394" i="1"/>
  <c r="L393" i="1"/>
  <c r="H393" i="1"/>
  <c r="L392" i="1"/>
  <c r="H392" i="1"/>
  <c r="L391" i="1"/>
  <c r="H391" i="1"/>
  <c r="L390" i="1"/>
  <c r="H390" i="1"/>
  <c r="L384" i="1"/>
  <c r="H384" i="1"/>
  <c r="L351" i="1"/>
  <c r="H351" i="1"/>
  <c r="L350" i="1"/>
  <c r="H350" i="1"/>
  <c r="L361" i="1"/>
  <c r="H361" i="1"/>
  <c r="L368" i="1"/>
  <c r="H368" i="1"/>
  <c r="L333" i="1"/>
  <c r="H333" i="1"/>
  <c r="L306" i="1"/>
  <c r="H306" i="1"/>
  <c r="L305" i="1"/>
  <c r="H305" i="1"/>
  <c r="L304" i="1"/>
  <c r="H304" i="1"/>
  <c r="L279" i="1"/>
  <c r="H279" i="1"/>
  <c r="L278" i="1"/>
  <c r="H278" i="1"/>
  <c r="L277" i="1"/>
  <c r="H277" i="1"/>
  <c r="L276" i="1"/>
  <c r="H276" i="1"/>
  <c r="L216" i="1"/>
  <c r="H216" i="1"/>
  <c r="L215" i="1"/>
  <c r="H215" i="1"/>
  <c r="L214" i="1"/>
  <c r="H214" i="1"/>
  <c r="L213" i="1"/>
  <c r="H213" i="1"/>
  <c r="L212" i="1"/>
  <c r="H212" i="1"/>
  <c r="L188" i="1"/>
  <c r="H188" i="1"/>
  <c r="L107" i="1"/>
  <c r="H107" i="1"/>
  <c r="L100" i="1"/>
  <c r="H100" i="1"/>
  <c r="L74" i="1"/>
  <c r="H74" i="1"/>
  <c r="L53" i="1"/>
  <c r="H53" i="1"/>
  <c r="H224" i="1"/>
  <c r="L224" i="1"/>
  <c r="H81" i="1"/>
  <c r="L81" i="1"/>
  <c r="H68" i="1"/>
  <c r="L68" i="1"/>
  <c r="H70" i="1"/>
  <c r="L70" i="1"/>
  <c r="H71" i="1"/>
  <c r="L71" i="1"/>
  <c r="H72" i="1"/>
  <c r="L72" i="1"/>
  <c r="H73" i="1"/>
  <c r="L73" i="1"/>
  <c r="H75" i="1"/>
  <c r="L75" i="1"/>
  <c r="H83" i="1"/>
  <c r="L83" i="1"/>
  <c r="H84" i="1"/>
  <c r="L8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1" i="1"/>
  <c r="H550" i="1"/>
  <c r="H549" i="1"/>
  <c r="H548" i="1"/>
  <c r="H559" i="1"/>
  <c r="H558" i="1"/>
  <c r="H557" i="1"/>
  <c r="H556" i="1"/>
  <c r="H555" i="1"/>
  <c r="H553" i="1"/>
  <c r="H546" i="1"/>
  <c r="H545" i="1"/>
  <c r="H544" i="1"/>
  <c r="H543" i="1"/>
  <c r="H542" i="1"/>
  <c r="H541" i="1"/>
  <c r="H531" i="1"/>
  <c r="H530" i="1"/>
  <c r="H529" i="1"/>
  <c r="H528" i="1"/>
  <c r="H540" i="1"/>
  <c r="H539" i="1"/>
  <c r="H538" i="1"/>
  <c r="H537" i="1"/>
  <c r="H536" i="1"/>
  <c r="H534" i="1"/>
  <c r="H533" i="1"/>
  <c r="H526" i="1"/>
  <c r="H525" i="1"/>
  <c r="H524" i="1"/>
  <c r="H523" i="1"/>
  <c r="H522" i="1"/>
  <c r="H521" i="1"/>
  <c r="H520" i="1"/>
  <c r="H519" i="1"/>
  <c r="H509" i="1"/>
  <c r="H508" i="1"/>
  <c r="H507" i="1"/>
  <c r="H506" i="1"/>
  <c r="H518" i="1"/>
  <c r="H517" i="1"/>
  <c r="H516" i="1"/>
  <c r="H515" i="1"/>
  <c r="H514" i="1"/>
  <c r="H512" i="1"/>
  <c r="H511" i="1"/>
  <c r="H504" i="1"/>
  <c r="H503" i="1"/>
  <c r="H502" i="1"/>
  <c r="H501" i="1"/>
  <c r="H500" i="1"/>
  <c r="H499" i="1"/>
  <c r="H498" i="1"/>
  <c r="H497" i="1"/>
  <c r="H496" i="1"/>
  <c r="H495" i="1"/>
  <c r="H494" i="1"/>
  <c r="H492" i="1"/>
  <c r="H485" i="1"/>
  <c r="H484" i="1"/>
  <c r="H483" i="1"/>
  <c r="H482" i="1"/>
  <c r="H481" i="1"/>
  <c r="H472" i="1"/>
  <c r="H471" i="1"/>
  <c r="H470" i="1"/>
  <c r="H469" i="1"/>
  <c r="H480" i="1"/>
  <c r="H479" i="1"/>
  <c r="H478" i="1"/>
  <c r="H477" i="1"/>
  <c r="H476" i="1"/>
  <c r="H474" i="1"/>
  <c r="H475" i="1"/>
  <c r="H467" i="1"/>
  <c r="H466" i="1"/>
  <c r="H465" i="1"/>
  <c r="H464" i="1"/>
  <c r="H463" i="1"/>
  <c r="H452" i="1"/>
  <c r="H451" i="1"/>
  <c r="H450" i="1"/>
  <c r="H449" i="1"/>
  <c r="H461" i="1"/>
  <c r="H459" i="1"/>
  <c r="H458" i="1"/>
  <c r="H457" i="1"/>
  <c r="H456" i="1"/>
  <c r="H454" i="1"/>
  <c r="H455" i="1"/>
  <c r="H447" i="1"/>
  <c r="H446" i="1"/>
  <c r="H445" i="1"/>
  <c r="H444" i="1"/>
  <c r="H443" i="1"/>
  <c r="H442" i="1"/>
  <c r="H441" i="1"/>
  <c r="H439" i="1"/>
  <c r="H428" i="1"/>
  <c r="H427" i="1"/>
  <c r="H426" i="1"/>
  <c r="H425" i="1"/>
  <c r="H437" i="1"/>
  <c r="H435" i="1"/>
  <c r="H434" i="1"/>
  <c r="H433" i="1"/>
  <c r="H432" i="1"/>
  <c r="H430" i="1"/>
  <c r="H431" i="1"/>
  <c r="H423" i="1"/>
  <c r="H422" i="1"/>
  <c r="H421" i="1"/>
  <c r="H420" i="1"/>
  <c r="H419" i="1"/>
  <c r="H417" i="1"/>
  <c r="H406" i="1"/>
  <c r="H405" i="1"/>
  <c r="H404" i="1"/>
  <c r="H403" i="1"/>
  <c r="H415" i="1"/>
  <c r="H413" i="1"/>
  <c r="H412" i="1"/>
  <c r="H411" i="1"/>
  <c r="H410" i="1"/>
  <c r="H408" i="1"/>
  <c r="H409" i="1"/>
  <c r="H401" i="1"/>
  <c r="H400" i="1"/>
  <c r="H399" i="1"/>
  <c r="H398" i="1"/>
  <c r="H397" i="1"/>
  <c r="H395" i="1"/>
  <c r="H389" i="1"/>
  <c r="H388" i="1"/>
  <c r="H387" i="1"/>
  <c r="H386" i="1"/>
  <c r="H385" i="1"/>
  <c r="H383" i="1"/>
  <c r="H382" i="1"/>
  <c r="H381" i="1"/>
  <c r="H380" i="1"/>
  <c r="H379" i="1"/>
  <c r="H378" i="1"/>
  <c r="H377" i="1"/>
  <c r="H376" i="1"/>
  <c r="H365" i="1"/>
  <c r="H364" i="1"/>
  <c r="H363" i="1"/>
  <c r="H362" i="1"/>
  <c r="H374" i="1"/>
  <c r="H372" i="1"/>
  <c r="H371" i="1"/>
  <c r="H370" i="1"/>
  <c r="H369" i="1"/>
  <c r="H367" i="1"/>
  <c r="H360" i="1"/>
  <c r="H359" i="1"/>
  <c r="H358" i="1"/>
  <c r="H357" i="1"/>
  <c r="H356" i="1"/>
  <c r="H355" i="1"/>
  <c r="H354" i="1"/>
  <c r="H353" i="1"/>
  <c r="H352" i="1"/>
  <c r="H349" i="1"/>
  <c r="H348" i="1"/>
  <c r="H347" i="1"/>
  <c r="H346" i="1"/>
  <c r="H335" i="1"/>
  <c r="H334" i="1"/>
  <c r="H332" i="1"/>
  <c r="H331" i="1"/>
  <c r="H330" i="1"/>
  <c r="H329" i="1"/>
  <c r="H328" i="1"/>
  <c r="H327" i="1"/>
  <c r="H326" i="1"/>
  <c r="H325" i="1"/>
  <c r="H323" i="1"/>
  <c r="H321" i="1"/>
  <c r="H320" i="1"/>
  <c r="H314" i="1"/>
  <c r="H308" i="1"/>
  <c r="H307" i="1"/>
  <c r="H303" i="1"/>
  <c r="H302" i="1"/>
  <c r="H301" i="1"/>
  <c r="H300" i="1"/>
  <c r="H299" i="1"/>
  <c r="H298" i="1"/>
  <c r="H297" i="1"/>
  <c r="H296" i="1"/>
  <c r="H295" i="1"/>
  <c r="H294" i="1"/>
  <c r="H288" i="1"/>
  <c r="H287" i="1"/>
  <c r="H281" i="1"/>
  <c r="H280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36" i="1"/>
  <c r="H230" i="1"/>
  <c r="H218" i="1"/>
  <c r="H217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89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58" i="1"/>
  <c r="H157" i="1"/>
  <c r="H156" i="1"/>
  <c r="H155" i="1"/>
  <c r="H149" i="1"/>
  <c r="H148" i="1"/>
  <c r="H147" i="1"/>
  <c r="H146" i="1"/>
  <c r="H145" i="1"/>
  <c r="H139" i="1"/>
  <c r="H138" i="1"/>
  <c r="H137" i="1"/>
  <c r="H136" i="1"/>
  <c r="H135" i="1"/>
  <c r="H129" i="1"/>
  <c r="H128" i="1"/>
  <c r="H127" i="1"/>
  <c r="H126" i="1"/>
  <c r="H125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99" i="1"/>
  <c r="H98" i="1"/>
  <c r="H97" i="1"/>
  <c r="H96" i="1"/>
  <c r="H95" i="1"/>
  <c r="H93" i="1"/>
  <c r="H87" i="1"/>
  <c r="H86" i="1"/>
  <c r="H85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E18" i="4"/>
  <c r="D18" i="4"/>
  <c r="E17" i="4"/>
  <c r="D17" i="4"/>
  <c r="I15" i="4"/>
  <c r="H15" i="4"/>
  <c r="G15" i="4"/>
  <c r="F15" i="4"/>
  <c r="E15" i="4"/>
  <c r="D15" i="4"/>
  <c r="I14" i="4"/>
  <c r="G14" i="4"/>
  <c r="F14" i="4"/>
  <c r="E14" i="4"/>
  <c r="D14" i="4"/>
  <c r="L482" i="1"/>
  <c r="L464" i="1"/>
  <c r="A2" i="4"/>
  <c r="B14" i="4" s="1"/>
  <c r="U10" i="1"/>
  <c r="F6" i="4" s="1"/>
  <c r="W13" i="1"/>
  <c r="V13" i="1"/>
  <c r="U13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51" i="1"/>
  <c r="L550" i="1"/>
  <c r="L549" i="1"/>
  <c r="L548" i="1"/>
  <c r="L559" i="1"/>
  <c r="L558" i="1"/>
  <c r="L557" i="1"/>
  <c r="L556" i="1"/>
  <c r="L555" i="1"/>
  <c r="L553" i="1"/>
  <c r="L546" i="1"/>
  <c r="L545" i="1"/>
  <c r="L544" i="1"/>
  <c r="L543" i="1"/>
  <c r="L542" i="1"/>
  <c r="L541" i="1"/>
  <c r="L531" i="1"/>
  <c r="L530" i="1"/>
  <c r="L529" i="1"/>
  <c r="L528" i="1"/>
  <c r="L540" i="1"/>
  <c r="L539" i="1"/>
  <c r="L538" i="1"/>
  <c r="L537" i="1"/>
  <c r="L536" i="1"/>
  <c r="L534" i="1"/>
  <c r="L533" i="1"/>
  <c r="L526" i="1"/>
  <c r="L525" i="1"/>
  <c r="L524" i="1"/>
  <c r="L523" i="1"/>
  <c r="L522" i="1"/>
  <c r="L521" i="1"/>
  <c r="L520" i="1"/>
  <c r="L519" i="1"/>
  <c r="L509" i="1"/>
  <c r="L508" i="1"/>
  <c r="L507" i="1"/>
  <c r="L506" i="1"/>
  <c r="L518" i="1"/>
  <c r="L517" i="1"/>
  <c r="L516" i="1"/>
  <c r="L515" i="1"/>
  <c r="L514" i="1"/>
  <c r="L512" i="1"/>
  <c r="L511" i="1"/>
  <c r="L504" i="1"/>
  <c r="L503" i="1"/>
  <c r="L502" i="1"/>
  <c r="L501" i="1"/>
  <c r="L500" i="1"/>
  <c r="L499" i="1"/>
  <c r="L498" i="1"/>
  <c r="L497" i="1"/>
  <c r="L496" i="1"/>
  <c r="L495" i="1"/>
  <c r="L494" i="1"/>
  <c r="L492" i="1"/>
  <c r="L485" i="1"/>
  <c r="L484" i="1"/>
  <c r="L483" i="1"/>
  <c r="L481" i="1"/>
  <c r="L472" i="1"/>
  <c r="L471" i="1"/>
  <c r="L470" i="1"/>
  <c r="L469" i="1"/>
  <c r="L480" i="1"/>
  <c r="L479" i="1"/>
  <c r="L478" i="1"/>
  <c r="L477" i="1"/>
  <c r="L476" i="1"/>
  <c r="L474" i="1"/>
  <c r="L475" i="1"/>
  <c r="L467" i="1"/>
  <c r="L466" i="1"/>
  <c r="L465" i="1"/>
  <c r="L463" i="1"/>
  <c r="L452" i="1"/>
  <c r="L451" i="1"/>
  <c r="L450" i="1"/>
  <c r="L449" i="1"/>
  <c r="L461" i="1"/>
  <c r="L459" i="1"/>
  <c r="L458" i="1"/>
  <c r="L457" i="1"/>
  <c r="L456" i="1"/>
  <c r="L454" i="1"/>
  <c r="L455" i="1"/>
  <c r="L447" i="1"/>
  <c r="L446" i="1"/>
  <c r="L445" i="1"/>
  <c r="L444" i="1"/>
  <c r="L443" i="1"/>
  <c r="L442" i="1"/>
  <c r="L441" i="1"/>
  <c r="L439" i="1"/>
  <c r="L428" i="1"/>
  <c r="L427" i="1"/>
  <c r="L426" i="1"/>
  <c r="L425" i="1"/>
  <c r="L437" i="1"/>
  <c r="L435" i="1"/>
  <c r="L434" i="1"/>
  <c r="L433" i="1"/>
  <c r="L432" i="1"/>
  <c r="L430" i="1"/>
  <c r="L431" i="1"/>
  <c r="L423" i="1"/>
  <c r="L422" i="1"/>
  <c r="L421" i="1"/>
  <c r="L420" i="1"/>
  <c r="L419" i="1"/>
  <c r="L417" i="1"/>
  <c r="L406" i="1"/>
  <c r="L405" i="1"/>
  <c r="L404" i="1"/>
  <c r="L403" i="1"/>
  <c r="L415" i="1"/>
  <c r="L413" i="1"/>
  <c r="L412" i="1"/>
  <c r="L411" i="1"/>
  <c r="L410" i="1"/>
  <c r="L408" i="1"/>
  <c r="L409" i="1"/>
  <c r="L401" i="1"/>
  <c r="L400" i="1"/>
  <c r="L399" i="1"/>
  <c r="L398" i="1"/>
  <c r="L397" i="1"/>
  <c r="L395" i="1"/>
  <c r="L389" i="1"/>
  <c r="L388" i="1"/>
  <c r="L387" i="1"/>
  <c r="L386" i="1"/>
  <c r="L385" i="1"/>
  <c r="L383" i="1"/>
  <c r="L382" i="1"/>
  <c r="L381" i="1"/>
  <c r="L380" i="1"/>
  <c r="L379" i="1"/>
  <c r="L378" i="1"/>
  <c r="L377" i="1"/>
  <c r="L376" i="1"/>
  <c r="L365" i="1"/>
  <c r="L364" i="1"/>
  <c r="L363" i="1"/>
  <c r="L362" i="1"/>
  <c r="L374" i="1"/>
  <c r="L372" i="1"/>
  <c r="L371" i="1"/>
  <c r="L370" i="1"/>
  <c r="L369" i="1"/>
  <c r="L367" i="1"/>
  <c r="L360" i="1"/>
  <c r="L359" i="1"/>
  <c r="L358" i="1"/>
  <c r="L357" i="1"/>
  <c r="L356" i="1"/>
  <c r="L355" i="1"/>
  <c r="L354" i="1"/>
  <c r="L353" i="1"/>
  <c r="L352" i="1"/>
  <c r="L349" i="1"/>
  <c r="L348" i="1"/>
  <c r="L347" i="1"/>
  <c r="L335" i="1"/>
  <c r="L334" i="1"/>
  <c r="L332" i="1"/>
  <c r="L331" i="1"/>
  <c r="L330" i="1"/>
  <c r="L329" i="1"/>
  <c r="L328" i="1"/>
  <c r="L327" i="1"/>
  <c r="L326" i="1"/>
  <c r="L325" i="1"/>
  <c r="L323" i="1"/>
  <c r="L321" i="1"/>
  <c r="L320" i="1"/>
  <c r="L314" i="1"/>
  <c r="L308" i="1"/>
  <c r="L307" i="1"/>
  <c r="L303" i="1"/>
  <c r="L302" i="1"/>
  <c r="L301" i="1"/>
  <c r="L300" i="1"/>
  <c r="L299" i="1"/>
  <c r="L298" i="1"/>
  <c r="L297" i="1"/>
  <c r="L296" i="1"/>
  <c r="L295" i="1"/>
  <c r="L294" i="1"/>
  <c r="L288" i="1"/>
  <c r="L287" i="1"/>
  <c r="L281" i="1"/>
  <c r="L280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36" i="1"/>
  <c r="L230" i="1"/>
  <c r="L218" i="1"/>
  <c r="L217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89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58" i="1"/>
  <c r="L157" i="1"/>
  <c r="L156" i="1"/>
  <c r="L155" i="1"/>
  <c r="L149" i="1"/>
  <c r="L148" i="1"/>
  <c r="L147" i="1"/>
  <c r="L146" i="1"/>
  <c r="L145" i="1"/>
  <c r="L139" i="1"/>
  <c r="L138" i="1"/>
  <c r="L137" i="1"/>
  <c r="L136" i="1"/>
  <c r="L135" i="1"/>
  <c r="L129" i="1"/>
  <c r="L128" i="1"/>
  <c r="L127" i="1"/>
  <c r="L126" i="1"/>
  <c r="L125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6" i="1"/>
  <c r="L105" i="1"/>
  <c r="L104" i="1"/>
  <c r="L103" i="1"/>
  <c r="L102" i="1"/>
  <c r="L101" i="1"/>
  <c r="L99" i="1"/>
  <c r="L98" i="1"/>
  <c r="L97" i="1"/>
  <c r="L96" i="1"/>
  <c r="L95" i="1"/>
  <c r="L93" i="1"/>
  <c r="L87" i="1"/>
  <c r="L86" i="1"/>
  <c r="L85" i="1"/>
  <c r="L56" i="1"/>
  <c r="L55" i="1"/>
  <c r="L54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Q10" i="1"/>
  <c r="J5" i="4" s="1"/>
  <c r="P10" i="1"/>
  <c r="H5" i="4" s="1"/>
  <c r="O10" i="1"/>
  <c r="F5" i="4" s="1"/>
  <c r="O9" i="1"/>
  <c r="D5" i="4" s="1"/>
  <c r="O16" i="1"/>
  <c r="Q16" i="1"/>
  <c r="P16" i="1"/>
  <c r="Q18" i="1"/>
  <c r="P18" i="1"/>
  <c r="O18" i="1"/>
  <c r="Q17" i="1"/>
  <c r="P17" i="1"/>
  <c r="O17" i="1"/>
  <c r="Q15" i="1"/>
  <c r="P15" i="1"/>
  <c r="O15" i="1"/>
  <c r="Q14" i="1"/>
  <c r="P14" i="1"/>
  <c r="O14" i="1"/>
  <c r="Q13" i="1"/>
  <c r="P13" i="1"/>
  <c r="O13" i="1"/>
  <c r="Q12" i="1"/>
  <c r="P12" i="1"/>
  <c r="O12" i="1"/>
  <c r="U9" i="1"/>
  <c r="D6" i="4" s="1"/>
  <c r="U12" i="1"/>
  <c r="Z9" i="1"/>
  <c r="D9" i="4" s="1"/>
  <c r="X9" i="1"/>
  <c r="D8" i="4" s="1"/>
  <c r="R9" i="1"/>
  <c r="V10" i="1"/>
  <c r="H6" i="4" s="1"/>
  <c r="W10" i="1"/>
  <c r="J6" i="4" s="1"/>
  <c r="U16" i="1"/>
  <c r="U15" i="1"/>
  <c r="U14" i="1"/>
  <c r="V12" i="1"/>
  <c r="V18" i="1"/>
  <c r="V17" i="1"/>
  <c r="V16" i="1"/>
  <c r="V15" i="1"/>
  <c r="V14" i="1"/>
  <c r="W18" i="1"/>
  <c r="W17" i="1"/>
  <c r="W16" i="1"/>
  <c r="W15" i="1"/>
  <c r="W14" i="1"/>
  <c r="W12" i="1"/>
  <c r="R17" i="1"/>
  <c r="X17" i="1"/>
  <c r="Z17" i="1"/>
  <c r="R18" i="1"/>
  <c r="X18" i="1"/>
  <c r="Z18" i="1"/>
  <c r="Z16" i="1"/>
  <c r="X16" i="1"/>
  <c r="R16" i="1"/>
  <c r="Z15" i="1"/>
  <c r="X15" i="1"/>
  <c r="R15" i="1"/>
  <c r="Z13" i="1"/>
  <c r="X13" i="1"/>
  <c r="R13" i="1"/>
  <c r="R12" i="1"/>
  <c r="X12" i="1"/>
  <c r="Z12" i="1"/>
  <c r="R14" i="1"/>
  <c r="X14" i="1"/>
  <c r="Z14" i="1"/>
  <c r="B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Ericsson user</author>
  </authors>
  <commentList>
    <comment ref="A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Unique ID for WP items (unique within the sub-area work plan)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Note!</t>
        </r>
        <r>
          <rPr>
            <sz val="9"/>
            <color indexed="81"/>
            <rFont val="Tahoma"/>
            <family val="2"/>
          </rPr>
          <t xml:space="preserve"> 
As WP item numbers may be referenced from outside of this WP that means:
- Do not change number for WP items that have been published.
- Do not re-use WP item numbers if a WP item is deleted</t>
        </r>
      </text>
    </comment>
    <comment ref="B7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 Y = the WP Pitem is a test case.</t>
        </r>
      </text>
    </comment>
  </commentList>
</comments>
</file>

<file path=xl/sharedStrings.xml><?xml version="1.0" encoding="utf-8"?>
<sst xmlns="http://schemas.openxmlformats.org/spreadsheetml/2006/main" count="3067" uniqueCount="1372">
  <si>
    <t>WP Title:</t>
  </si>
  <si>
    <t>NR Transmitter and Receiver Test Cases – Range 1 and Range 2 Interworking operation with other radios (TS 38.521-3)</t>
  </si>
  <si>
    <t>WP item applicability</t>
  </si>
  <si>
    <t xml:space="preserve">End of work plan columns.  Note! Do not remove this column. </t>
  </si>
  <si>
    <t>RAN-CN interface options dependency</t>
  </si>
  <si>
    <t>WP Scope:</t>
  </si>
  <si>
    <t>This part of the work plan covers NR Transmitter and Receiver Test Cases – Range 1 and Range 2 Interworking operation with other radios (TS 38.521-3)</t>
  </si>
  <si>
    <t>WP Resp:</t>
  </si>
  <si>
    <t>TS Resp:</t>
  </si>
  <si>
    <t>WP Item ID</t>
  </si>
  <si>
    <t>TS</t>
  </si>
  <si>
    <t>Clause</t>
  </si>
  <si>
    <t>Title</t>
  </si>
  <si>
    <t>Test purpose / Task</t>
  </si>
  <si>
    <t>Company</t>
  </si>
  <si>
    <t>Target</t>
  </si>
  <si>
    <t>TDOC(s)</t>
  </si>
  <si>
    <t>Comments</t>
  </si>
  <si>
    <t>WP item 
compl.</t>
  </si>
  <si>
    <t>Start of work plan items.  Note! Do not remove this row. Introduce new work plan rows/items below this row.</t>
  </si>
  <si>
    <t>End of work plan items.  Note! Do not remove this row. Introduce new work plan rows/items above this row.</t>
  </si>
  <si>
    <t>38.521-3</t>
  </si>
  <si>
    <t>Transmitter Characterstics (Section 6)</t>
  </si>
  <si>
    <t>Receiver Characterstics (section 7)</t>
  </si>
  <si>
    <t>Operating bands and Channel arrangement (Section 5)</t>
  </si>
  <si>
    <t>General</t>
  </si>
  <si>
    <t>Operating Bands</t>
  </si>
  <si>
    <t>Channel Bandwidth</t>
  </si>
  <si>
    <t>Annex</t>
  </si>
  <si>
    <t>Annex A</t>
  </si>
  <si>
    <t>Qualcomm</t>
  </si>
  <si>
    <t>Ericsson</t>
  </si>
  <si>
    <t>Bureau Veritas</t>
  </si>
  <si>
    <t>Phase 1</t>
  </si>
  <si>
    <t>Phase 2</t>
  </si>
  <si>
    <t>Overall</t>
  </si>
  <si>
    <t>5GC/NR</t>
  </si>
  <si>
    <t>5GC/LTE</t>
  </si>
  <si>
    <t>EPC/LTE</t>
  </si>
  <si>
    <t>5GC/NR 
master</t>
  </si>
  <si>
    <t>5GC / LTE 
master</t>
  </si>
  <si>
    <t>SA</t>
  </si>
  <si>
    <t>NSA</t>
  </si>
  <si>
    <t>5.1</t>
  </si>
  <si>
    <t>5.2</t>
  </si>
  <si>
    <t>5.3</t>
  </si>
  <si>
    <t>6.1</t>
  </si>
  <si>
    <t>Weight</t>
  </si>
  <si>
    <t>Identified test cases/tasks</t>
  </si>
  <si>
    <t>5.2A</t>
  </si>
  <si>
    <t>Operating bands for CA</t>
  </si>
  <si>
    <t>5.2B</t>
  </si>
  <si>
    <t>Operating bands for DC</t>
  </si>
  <si>
    <t>5.4</t>
  </si>
  <si>
    <t>Channel arrangement</t>
  </si>
  <si>
    <t>5.5</t>
  </si>
  <si>
    <t>Configuration</t>
  </si>
  <si>
    <t>6.2</t>
  </si>
  <si>
    <t>6.2A</t>
  </si>
  <si>
    <t>6.2A.1.1</t>
  </si>
  <si>
    <t>6.2A.2.1</t>
  </si>
  <si>
    <t>6.2A.4.1</t>
  </si>
  <si>
    <t>6.2A.4.2.1</t>
  </si>
  <si>
    <t>6.2B</t>
  </si>
  <si>
    <t>Transmitter power for DC</t>
  </si>
  <si>
    <t>6.2B.1.1</t>
  </si>
  <si>
    <t>6.2B.1.2</t>
  </si>
  <si>
    <t>6.2B.1.3</t>
  </si>
  <si>
    <t>6.2B.2.1</t>
  </si>
  <si>
    <t>6.2B.2.2</t>
  </si>
  <si>
    <t>6.2B.2.3</t>
  </si>
  <si>
    <t>6.2B.2.4</t>
  </si>
  <si>
    <t>6.2B.3.1</t>
  </si>
  <si>
    <t>6.2B.3.2</t>
  </si>
  <si>
    <t>6.2B.3.3</t>
  </si>
  <si>
    <t>6.2B.3.4</t>
  </si>
  <si>
    <t>6.2B.4</t>
  </si>
  <si>
    <t>6.2B.4.1.1</t>
  </si>
  <si>
    <t>6.2B.4.1.2</t>
  </si>
  <si>
    <t>6.2B.4.1.3</t>
  </si>
  <si>
    <t>6.2B.4.1.4</t>
  </si>
  <si>
    <t>6.2B.4.2</t>
  </si>
  <si>
    <t>ΔTIB,c for EN-DC</t>
  </si>
  <si>
    <t>6.2B.4.2.1</t>
  </si>
  <si>
    <t>6.2B.4.2.2</t>
  </si>
  <si>
    <t>6.2B.4.2.3</t>
  </si>
  <si>
    <t>6.2B.4.2.4</t>
  </si>
  <si>
    <t>6.3</t>
  </si>
  <si>
    <t>6.4</t>
  </si>
  <si>
    <t>6.5</t>
  </si>
  <si>
    <t>6.5A</t>
  </si>
  <si>
    <t>6.5A.1</t>
  </si>
  <si>
    <t>6.5A.2</t>
  </si>
  <si>
    <t>6.5A.3</t>
  </si>
  <si>
    <t>6.5B</t>
  </si>
  <si>
    <t>6.5B.1</t>
  </si>
  <si>
    <t>6.5B.2</t>
  </si>
  <si>
    <t>6.5B.2.1</t>
  </si>
  <si>
    <t>6.5B.2.1.1</t>
  </si>
  <si>
    <t>6.5B.2.1.2</t>
  </si>
  <si>
    <t>6.5B.2.1.3</t>
  </si>
  <si>
    <t>6.5B.2.2</t>
  </si>
  <si>
    <t>6.5B.2.3</t>
  </si>
  <si>
    <t>6.5B.2.4</t>
  </si>
  <si>
    <t>6.5B.3</t>
  </si>
  <si>
    <t>6.5B.3.1</t>
  </si>
  <si>
    <t>6.5B.3.2</t>
  </si>
  <si>
    <t>6.5B.3.3</t>
  </si>
  <si>
    <t>6.5B.3.4</t>
  </si>
  <si>
    <t>7.1</t>
  </si>
  <si>
    <t>7.2</t>
  </si>
  <si>
    <t>Diversity characteristics</t>
  </si>
  <si>
    <t>7.3</t>
  </si>
  <si>
    <t>7.3A.2</t>
  </si>
  <si>
    <t>7.3A.4</t>
  </si>
  <si>
    <t>Reference sensitivity exceptions due to UL harmonic interference for CA</t>
  </si>
  <si>
    <t>7.3B</t>
  </si>
  <si>
    <t>7.3B.2.1</t>
  </si>
  <si>
    <t>7.3B.2.2</t>
  </si>
  <si>
    <t>7.3B.2.3</t>
  </si>
  <si>
    <t>7.3B.2.4</t>
  </si>
  <si>
    <t>7.3B.3</t>
  </si>
  <si>
    <t>ΔRIB,c for EN-DC</t>
  </si>
  <si>
    <t>7.3B.3.1</t>
  </si>
  <si>
    <t>7.3B.3.2</t>
  </si>
  <si>
    <t>7.3B.3.3</t>
  </si>
  <si>
    <t>7.3B.3.3.1</t>
  </si>
  <si>
    <t>7.3B.3.3.2</t>
  </si>
  <si>
    <t>7.3B.3.3.3</t>
  </si>
  <si>
    <t>7.3B.3.3.4</t>
  </si>
  <si>
    <t>7.3B.3.4</t>
  </si>
  <si>
    <t>7.3B.3.4.1</t>
  </si>
  <si>
    <t>7.3B.3.4.2</t>
  </si>
  <si>
    <t>7.3B.3.4.3</t>
  </si>
  <si>
    <t>7.3B.3.4.4</t>
  </si>
  <si>
    <t>6.2A.3.1</t>
  </si>
  <si>
    <t>UE Maximum Output Power reduction for Intra-Band non-Contiguous EN-DC</t>
  </si>
  <si>
    <t>Configured output power level for intra-band contiguous EN-DC</t>
  </si>
  <si>
    <t>Configured output power level for intra-band non-contiguous EN-DC</t>
  </si>
  <si>
    <t>Spectrum emissions mask for intra-band contiguous EN-DC</t>
  </si>
  <si>
    <t>Additional Spectrum emissions mask for intra-band contiguous EN-DC</t>
  </si>
  <si>
    <t>Adjacent channel leakage ratio for intra-band contiguous EN-DC</t>
  </si>
  <si>
    <t>Out-of-band emissions for Intra-band non-contiguous EN-DC</t>
  </si>
  <si>
    <t>Out-of-band emissions for Inter-band EN-DC within FR1</t>
  </si>
  <si>
    <t>Out-of-band emissions  for Inter-band EN-DC including FR2</t>
  </si>
  <si>
    <t>Spurious Emissions for intra-band contiguous EN-DC</t>
  </si>
  <si>
    <t>Spurious Emissions for intra-band non-contiguous EN-DC</t>
  </si>
  <si>
    <t>Spurious emission band UE co-existence for Inter-band including FR2</t>
  </si>
  <si>
    <t>Transmitter power for CA without EN-DC</t>
  </si>
  <si>
    <t>Out of Band Emissions for CA without EN-DC</t>
  </si>
  <si>
    <t>ΔTIB,c for Intra-band contiguous EN-DC</t>
  </si>
  <si>
    <t>ΔTIB,c for Inter-band EN-DC including FR2</t>
  </si>
  <si>
    <t xml:space="preserve"> ΔTIB,c for Inter-band EN-DC within FR1</t>
  </si>
  <si>
    <t xml:space="preserve"> ΔTIB,c for Intra-band non-contiguous EN-DC</t>
  </si>
  <si>
    <t>UE maximum output power reduction  for inter-band NR CA between FR 1 and FR 2  without EN-DC</t>
  </si>
  <si>
    <t>UE additional maximum output power reduction  for inter-band NR CA between FR 1 and FR 2  without EN-DC</t>
  </si>
  <si>
    <t>Output RF spectrum emissions for CA without EN-DC</t>
  </si>
  <si>
    <t>Occupied Bandwidth for CA without EN-DC</t>
  </si>
  <si>
    <t>Spurious Emissions for CA without EN-DC</t>
  </si>
  <si>
    <t>Reference sensitivity power level for CA without EN-DC</t>
  </si>
  <si>
    <t>Reference Sensitivity ΔRIB,c for Intra-band contiguous EN-DC</t>
  </si>
  <si>
    <t>Reference Sensitivity ΔRIB,c for Intra-band non-contiguous EN-DC</t>
  </si>
  <si>
    <t xml:space="preserve"> Reference Sensitivity ΔRIB,c for Inter-band EN-DC within FR1</t>
  </si>
  <si>
    <t>Reference Sensitivity ΔRIB,c for Inter-band EN-DC including FR2</t>
  </si>
  <si>
    <t>Reference Sensitivity ΔRIB,c for Inter-band EN-DC in two bands including FR2</t>
  </si>
  <si>
    <t>Reference Sensitivity ΔRIB,c for Inter-band EN-DC in three bands including FR2</t>
  </si>
  <si>
    <t>Reference Sensitivity ΔRIB,c for Inter-band EN-DC in four bands including FR2</t>
  </si>
  <si>
    <t>Reference Sensitivity ΔRIB,c for Inter-band EN-DC in five bands including FR2</t>
  </si>
  <si>
    <t>UE Configured output power level for inter-band NR CA between FR 1 and FR 2  without EN-DC</t>
  </si>
  <si>
    <t>Test Configuration</t>
  </si>
  <si>
    <t>Keysight</t>
  </si>
  <si>
    <t>Annex B</t>
  </si>
  <si>
    <t>Dual Uplink Interferer</t>
  </si>
  <si>
    <t>Phase 3</t>
  </si>
  <si>
    <t>6.2B.1.4</t>
  </si>
  <si>
    <t>Huawei</t>
  </si>
  <si>
    <t>Adjacent channel leakage ratio for inter-band EN-DC within FR1</t>
  </si>
  <si>
    <t xml:space="preserve">Mohan, Ashwin, Qualcomm UK
</t>
  </si>
  <si>
    <t>mohana@qti.qualcomm.com</t>
  </si>
  <si>
    <t>Phase 1.5</t>
  </si>
  <si>
    <t>6.2A.1</t>
  </si>
  <si>
    <t>UE maximum output power for CA</t>
  </si>
  <si>
    <t>6.2A.2</t>
  </si>
  <si>
    <t>UE maximum output power reduction for CA</t>
  </si>
  <si>
    <t>6.2A.3</t>
  </si>
  <si>
    <t>UE additional maximum output power reduction  for CA</t>
  </si>
  <si>
    <t>6.2A.4</t>
  </si>
  <si>
    <t>Configured output power for CA</t>
  </si>
  <si>
    <t>6.2A.4.2</t>
  </si>
  <si>
    <t>ΔTIB,c for CA</t>
  </si>
  <si>
    <t>6.2B.1</t>
  </si>
  <si>
    <t>6.2B.2</t>
  </si>
  <si>
    <t>6.2B.3</t>
  </si>
  <si>
    <t>UE additional maximum output power reduction for EN-DC</t>
  </si>
  <si>
    <t>6.2B.4.1</t>
  </si>
  <si>
    <t>6.3B</t>
  </si>
  <si>
    <t>6.3B.1</t>
  </si>
  <si>
    <t>6.3B.1.1</t>
  </si>
  <si>
    <t xml:space="preserve">Minimum Output power for intra-band contiguous EN-DC </t>
  </si>
  <si>
    <t>6.3B.1.2</t>
  </si>
  <si>
    <t>6.3B.1.3</t>
  </si>
  <si>
    <t>6.3B.1.4</t>
  </si>
  <si>
    <t>6.3B.2</t>
  </si>
  <si>
    <t>Transmit OFF Power for EN-DC</t>
  </si>
  <si>
    <t>6.3B.2.1</t>
  </si>
  <si>
    <t>6.3B.2.2</t>
  </si>
  <si>
    <t>Transmit OFF Power for intra-band non-contiguous EN-DC</t>
  </si>
  <si>
    <t>6.3B.2.3</t>
  </si>
  <si>
    <t>Transmit OFF Power for inter-band EN-DC within FR1</t>
  </si>
  <si>
    <t>6.3B.2.4</t>
  </si>
  <si>
    <t>6.3B.3</t>
  </si>
  <si>
    <t>6.4A</t>
  </si>
  <si>
    <t>Transmit Signal Quality for inter-band NR CA between FR and FR2 without EN-DC</t>
  </si>
  <si>
    <t>6.4A.1</t>
  </si>
  <si>
    <t>Frequency error for  inter-band NR CA between FR 1 and FR 2 without EN-DC</t>
  </si>
  <si>
    <t>6.4A.2</t>
  </si>
  <si>
    <t>Transmit Modulation Quality for inter-band NR CA without EN-DC</t>
  </si>
  <si>
    <t>6.4A.2.1</t>
  </si>
  <si>
    <t>Error Vector Magnitude for  inter-band NR CA between FR 1 and FR 2  without EN-DC</t>
  </si>
  <si>
    <t>6.4A.2.2</t>
  </si>
  <si>
    <t>Carrier Leakage  for  inter-band NR CA between FR 1 and FR 2  without EN-DC</t>
  </si>
  <si>
    <t>6.4A.2.3</t>
  </si>
  <si>
    <t>In-band Emissions  for  inter-band NR CA between FR 1 and FR 2  without EN-DC</t>
  </si>
  <si>
    <t>6.4A.2.4</t>
  </si>
  <si>
    <t>EVM Equalizer Spectral Flatness  for  inter-band NR CA between FR 1 and FR 2  without EN-DC</t>
  </si>
  <si>
    <t>6.4B</t>
  </si>
  <si>
    <t>6.4B.1</t>
  </si>
  <si>
    <t>6.4B.1.1</t>
  </si>
  <si>
    <t>6.4B.1.2</t>
  </si>
  <si>
    <t>6.4B.1.3</t>
  </si>
  <si>
    <t>6.4B.1.4</t>
  </si>
  <si>
    <t>Frequency Error for inter-band EN-DC including FR2</t>
  </si>
  <si>
    <t>6.4B.2</t>
  </si>
  <si>
    <t>6.4B.2.1.1</t>
  </si>
  <si>
    <t>Error Vector Magnitude for intra-band contiguous EN-DC</t>
  </si>
  <si>
    <t>6.4B.2.1.2</t>
  </si>
  <si>
    <t>Carrier Leakage for intra-band contiguous EN-DC</t>
  </si>
  <si>
    <t>6.4B.2.1.3</t>
  </si>
  <si>
    <t>In-band Emissions for intra-band contiguous EN-DC</t>
  </si>
  <si>
    <t>6.4B.2.1.4</t>
  </si>
  <si>
    <t>EVM Equalizer Flatness for intra-band contiguous EN-DC</t>
  </si>
  <si>
    <t>6.4B.2.2.1</t>
  </si>
  <si>
    <t>Error Vector Magnitude for intra-band non-contiguous EN-DC</t>
  </si>
  <si>
    <t>6.4B.2.2.2</t>
  </si>
  <si>
    <t>Carrier Leakage for intra-band non-contiguous EN-DC</t>
  </si>
  <si>
    <t>6.4B.2.2.3</t>
  </si>
  <si>
    <t>In-band Emissions for intra-band non-contiguous EN-DC</t>
  </si>
  <si>
    <t>6.4B.2.2.4</t>
  </si>
  <si>
    <t>EVM Equalizer Flatness for intra-band non contiguous EN-DC</t>
  </si>
  <si>
    <t>6.4B.2.3.1</t>
  </si>
  <si>
    <t>6.4B.2.3.2</t>
  </si>
  <si>
    <t>Carrier Leakage for inter-band EN-DC within FR1</t>
  </si>
  <si>
    <t>6.4B.2.3.3</t>
  </si>
  <si>
    <t>In-band Emissions for inter-band EN-DC within FR1</t>
  </si>
  <si>
    <t>6.4B.2.3.4</t>
  </si>
  <si>
    <t>EVM Equalizer Flatnessfor inter-band EN-DC within FR1</t>
  </si>
  <si>
    <t>6.4B.2.4.1</t>
  </si>
  <si>
    <t>6.4B.2.4.2</t>
  </si>
  <si>
    <t>6.4B.2.4.3</t>
  </si>
  <si>
    <t>In-band Emissions for inter-band EN-DC including FR2</t>
  </si>
  <si>
    <t>6.4B.2.4.4</t>
  </si>
  <si>
    <t>6.4B.2.1</t>
  </si>
  <si>
    <t>Transmit Modulation Quality for intra-band contiguous EN-DC</t>
  </si>
  <si>
    <t>6.4B.2.2</t>
  </si>
  <si>
    <t>6.4B.2.3</t>
  </si>
  <si>
    <t>Error Vector Magnitude for inter-band EN-DC within FR1</t>
  </si>
  <si>
    <t>Transmit Modulation Quality  for inter-band EN-DC within FR1</t>
  </si>
  <si>
    <t>Transmit Modulation Quality  for intra-band non-contiguous EN-DC</t>
  </si>
  <si>
    <t>6.4B.2.4</t>
  </si>
  <si>
    <t>7.4B</t>
  </si>
  <si>
    <t>Maximum Input Level for EN-DC</t>
  </si>
  <si>
    <t>7.4B.1</t>
  </si>
  <si>
    <t>7.4B.2</t>
  </si>
  <si>
    <t>7.4B.3</t>
  </si>
  <si>
    <t>7.4B.4</t>
  </si>
  <si>
    <t>7.5B</t>
  </si>
  <si>
    <t>7.5B.1</t>
  </si>
  <si>
    <t>7.5B.2</t>
  </si>
  <si>
    <t>7.5B.3</t>
  </si>
  <si>
    <t>7.5B.4</t>
  </si>
  <si>
    <t>Transmit OFF Power for inter-band EN-DC including FR2</t>
  </si>
  <si>
    <t>Transmit Modulation Quality for inter-band EN-DC including FR2</t>
  </si>
  <si>
    <t>Error Vector Magnitude for inter-band EN-DC including FR2</t>
  </si>
  <si>
    <t>Carrier Leakage for inter-band EN-DC including FR2</t>
  </si>
  <si>
    <t>EVM Equalizer Flatnessfor inter-band EN-DC including FR2</t>
  </si>
  <si>
    <t>Occupied bandwidth for  intra-band contiguous EN-DC</t>
  </si>
  <si>
    <t>6.5B.1.1</t>
  </si>
  <si>
    <t>6.5B.1.2</t>
  </si>
  <si>
    <t>6.5B.1.3</t>
  </si>
  <si>
    <t>Occupied bandwidth for  intra-band non-contiguous EN-DC</t>
  </si>
  <si>
    <t>Occupied bandwidth for EN-DC</t>
  </si>
  <si>
    <t>Occupied bandwidth for  inter-band EN-DC within FR1</t>
  </si>
  <si>
    <t>6.5B.1.4</t>
  </si>
  <si>
    <t>Occupied bandwidth for  inter-band EN-DC including FR2</t>
  </si>
  <si>
    <t>Out of Band Emissions  for intra-band contiguous EN-DC</t>
  </si>
  <si>
    <t>6.5B.2.2.1</t>
  </si>
  <si>
    <t>6.5B.2.2.2</t>
  </si>
  <si>
    <t>6.5B.2.2.3</t>
  </si>
  <si>
    <t>6.5B.2.3.1</t>
  </si>
  <si>
    <t>6.5B.2.3.2</t>
  </si>
  <si>
    <t>6.5B.2.3.3</t>
  </si>
  <si>
    <t>Spectrum emissions mask for intra-band non-contiguous EN-DC</t>
  </si>
  <si>
    <t>Additional Spectrum emissions mask for intra-band non-contiguous EN-DC</t>
  </si>
  <si>
    <t>Adjacent channel leakage ratio for intra-band non-contiguous EN-DC</t>
  </si>
  <si>
    <t>Spectrum emissions mask for Inter-band EN-DC within FR1</t>
  </si>
  <si>
    <t>Additional Spectrum emissions mask for Inter-band EN-DC within FR1</t>
  </si>
  <si>
    <t>Spectrum emissions mask for Inter-band EN-DC including FR2</t>
  </si>
  <si>
    <t>Additional Spectrum emissions mask for Inter-band EN-DC including FR2</t>
  </si>
  <si>
    <t>Adjacent channel leakage ratio for Inter-band EN-DC including FR2</t>
  </si>
  <si>
    <t>General Spurious Emissions for intra-band contiguous EN-DC</t>
  </si>
  <si>
    <t>Spurious Emission band UE co-existence for intra-band contiguous EN-DC</t>
  </si>
  <si>
    <t>General Spurious Emissions for intra-band non-contiguous EN-DC</t>
  </si>
  <si>
    <t>Spurious Emission band UE co-existence for intra-band non-contiguous EN-DC</t>
  </si>
  <si>
    <t>6.5B.3.1.1</t>
  </si>
  <si>
    <t>6.5B.3.1.2</t>
  </si>
  <si>
    <t>6.5B.3.2.1</t>
  </si>
  <si>
    <t>6.5B.3.2.2</t>
  </si>
  <si>
    <t>6.5B.3.3.1</t>
  </si>
  <si>
    <t>6.5B.3.3.2</t>
  </si>
  <si>
    <t>General Spurious Emissions for Inter-band EN-DC within FR1</t>
  </si>
  <si>
    <t>Spurious emissions for Inter-band EN-DC within FR1</t>
  </si>
  <si>
    <t>Spurious Emission band UE co-existence for Inter-band EN-DC within FR1</t>
  </si>
  <si>
    <t>6.5B.3.4.1</t>
  </si>
  <si>
    <t>6.5B.3.4.2</t>
  </si>
  <si>
    <t>General Spurious Emissions for Inter-band including FR2</t>
  </si>
  <si>
    <t>Spurious emissions for Inter-band including FR2</t>
  </si>
  <si>
    <t>Annex H</t>
  </si>
  <si>
    <t>Statistical Testing</t>
  </si>
  <si>
    <t>R5-183949</t>
  </si>
  <si>
    <t>R5-182035
R5-182995</t>
  </si>
  <si>
    <t>Qualcomm, Keysight</t>
  </si>
  <si>
    <t>6.5B.4</t>
  </si>
  <si>
    <t>SGS Wireless</t>
  </si>
  <si>
    <t>CMCC</t>
  </si>
  <si>
    <t>6.5B.2.4.1</t>
  </si>
  <si>
    <t>6.5B.2.4.2</t>
  </si>
  <si>
    <t>6.5B.2.4.3</t>
  </si>
  <si>
    <t>Sporton</t>
  </si>
  <si>
    <t>Annex M</t>
  </si>
  <si>
    <t>Annex K</t>
  </si>
  <si>
    <t>Annex L</t>
  </si>
  <si>
    <t>EIRP Measurement Procedure</t>
  </si>
  <si>
    <t>TRP Measurement Procedure</t>
  </si>
  <si>
    <t>Measurement Channels</t>
  </si>
  <si>
    <t>Propagation Conditions</t>
  </si>
  <si>
    <t>Downlink Physical Channels</t>
  </si>
  <si>
    <t>Characteristics of the Interfering Signal</t>
  </si>
  <si>
    <t>Global In-Channel Tx Test</t>
  </si>
  <si>
    <t>Measurements Uncertainties and Tolerances</t>
  </si>
  <si>
    <t>Annex I</t>
  </si>
  <si>
    <t>Coarse Grid and Offset value for Spurious Emission Tests</t>
  </si>
  <si>
    <t>Annex J</t>
  </si>
  <si>
    <t>Test Applicability per permitted test method</t>
  </si>
  <si>
    <t>Annex C</t>
  </si>
  <si>
    <t>Annex D</t>
  </si>
  <si>
    <t>Annex E</t>
  </si>
  <si>
    <t>Annex F</t>
  </si>
  <si>
    <t>Annex G</t>
  </si>
  <si>
    <t>Uplink Physical Channels</t>
  </si>
  <si>
    <t>R5-184580</t>
  </si>
  <si>
    <t>6.2B.4.1.5</t>
  </si>
  <si>
    <t>KTL</t>
  </si>
  <si>
    <t>R5-185563</t>
  </si>
  <si>
    <t>R5-185198</t>
  </si>
  <si>
    <t>R5-185199</t>
  </si>
  <si>
    <t>R5-185206</t>
  </si>
  <si>
    <t>R5-185207</t>
  </si>
  <si>
    <t>R5-185208</t>
  </si>
  <si>
    <t>Docomo</t>
  </si>
  <si>
    <t>7.6B</t>
  </si>
  <si>
    <t>7.6B.1</t>
  </si>
  <si>
    <t>7.6B.2</t>
  </si>
  <si>
    <t>7.6B.2.1</t>
  </si>
  <si>
    <t>7.6B.2.2</t>
  </si>
  <si>
    <t>7.6B.2.3</t>
  </si>
  <si>
    <t>7.6B.3</t>
  </si>
  <si>
    <t>7.6B.3.1</t>
  </si>
  <si>
    <t>7.6B.3.2</t>
  </si>
  <si>
    <t>7.6B.4</t>
  </si>
  <si>
    <t>7.6B.3.3</t>
  </si>
  <si>
    <t>7.6B.4.1</t>
  </si>
  <si>
    <t>7.6B.4.2</t>
  </si>
  <si>
    <t>7.6B.4.3</t>
  </si>
  <si>
    <t xml:space="preserve"> </t>
  </si>
  <si>
    <t>7.7B</t>
  </si>
  <si>
    <t>7.7B.1</t>
  </si>
  <si>
    <t>7.8B</t>
  </si>
  <si>
    <t>Wideband Intermodulation</t>
  </si>
  <si>
    <t>Wideband Intermodulation for intra-band non-contiguous EN-DC in FR1</t>
  </si>
  <si>
    <t>7.8B.1</t>
  </si>
  <si>
    <t>7.8B.2</t>
  </si>
  <si>
    <t>7.8B.2.1</t>
  </si>
  <si>
    <t>7.8B.2.2</t>
  </si>
  <si>
    <t>7.9B</t>
  </si>
  <si>
    <t>7.9B.1</t>
  </si>
  <si>
    <t>7.9B.2</t>
  </si>
  <si>
    <t>7.9B.3</t>
  </si>
  <si>
    <t>Additional Spurious Emissions</t>
  </si>
  <si>
    <t>7.7B.2</t>
  </si>
  <si>
    <t>7.7B.3</t>
  </si>
  <si>
    <t>R5-185563
R5-186291</t>
  </si>
  <si>
    <t>R5-183961
R5-185204
R5-186304</t>
  </si>
  <si>
    <t>R5-183961
R5-186305</t>
  </si>
  <si>
    <t>R5-186296</t>
  </si>
  <si>
    <t>R5-186297</t>
  </si>
  <si>
    <t>R5-186301</t>
  </si>
  <si>
    <t>R5-183710
R5-185480
R5-186302</t>
  </si>
  <si>
    <t>R5-183711
R5-185481
R5-186302</t>
  </si>
  <si>
    <t>R5-181828
R5-184897
R5-186232</t>
  </si>
  <si>
    <t>R5-186233
R5-186308</t>
  </si>
  <si>
    <t>Phase 4</t>
  </si>
  <si>
    <t>Anritsu</t>
  </si>
  <si>
    <t>7.8B.2.3</t>
  </si>
  <si>
    <t>LGE</t>
  </si>
  <si>
    <t>Tx ON/OFF time mask for intra-band contiguous EN-DC</t>
  </si>
  <si>
    <t>Tx ON/OFF time mask for intra-band non-contiguous EN-DC</t>
  </si>
  <si>
    <t>Tx ON/OFF time mask for inter-band EN-DC within FR1</t>
  </si>
  <si>
    <t>Tx ON/OFF time mask for inter-band EN-DC including FR2</t>
  </si>
  <si>
    <t>6.3B.3.1</t>
  </si>
  <si>
    <t>6.3B.3.2</t>
  </si>
  <si>
    <t>6.3B.3.3</t>
  </si>
  <si>
    <t>6.3B.3.4</t>
  </si>
  <si>
    <t>Rohde&amp;Schwarz</t>
  </si>
  <si>
    <t>CAICT</t>
  </si>
  <si>
    <t>6.2B.1.5</t>
  </si>
  <si>
    <t>6.2B.2.5</t>
  </si>
  <si>
    <t>6.2B.3.5</t>
  </si>
  <si>
    <t>6.2B.4.2.5</t>
  </si>
  <si>
    <t>ΔTIB,c for Inter-band EN-DC including both FR1 and FR2</t>
  </si>
  <si>
    <t>7.4B.5</t>
  </si>
  <si>
    <t>7.5B.5</t>
  </si>
  <si>
    <t>7.6B.2.4</t>
  </si>
  <si>
    <t>7.6B.2.5</t>
  </si>
  <si>
    <t>7.6B.3.4</t>
  </si>
  <si>
    <t>7.6B.3.5</t>
  </si>
  <si>
    <t>7.6B.4.4</t>
  </si>
  <si>
    <t>7.6B.4.5</t>
  </si>
  <si>
    <t>7.7B.4</t>
  </si>
  <si>
    <t>7.7B.5</t>
  </si>
  <si>
    <t>7.8B.2.4</t>
  </si>
  <si>
    <t>7.8B.2.5</t>
  </si>
  <si>
    <t>7.9B.4</t>
  </si>
  <si>
    <t>7.9B.5</t>
  </si>
  <si>
    <t>R5-182016
R5-187820</t>
  </si>
  <si>
    <t>R5-187826</t>
  </si>
  <si>
    <t>R5-187816</t>
  </si>
  <si>
    <t>R5-183709
R5-186303
R5-188013</t>
  </si>
  <si>
    <t>R5-186230
R5-188014</t>
  </si>
  <si>
    <t>R5-187821</t>
  </si>
  <si>
    <t>R5-187822</t>
  </si>
  <si>
    <t>R5-187823</t>
  </si>
  <si>
    <t>R5-188012</t>
  </si>
  <si>
    <t>R5-187825</t>
  </si>
  <si>
    <t>R5-187827</t>
  </si>
  <si>
    <t>6.5B.4.1</t>
  </si>
  <si>
    <t>6.5B.4.2</t>
  </si>
  <si>
    <t>6.5B.4.3</t>
  </si>
  <si>
    <t>R5-188020</t>
  </si>
  <si>
    <t>R5-188021</t>
  </si>
  <si>
    <t>R5-188022</t>
  </si>
  <si>
    <t>R5-187831</t>
  </si>
  <si>
    <t>R5-185203
R5-188027</t>
  </si>
  <si>
    <t>R5-187832</t>
  </si>
  <si>
    <t>R5-187833</t>
  </si>
  <si>
    <t>R5-185520
R5-186340
R5-188028
R5-188029</t>
  </si>
  <si>
    <t>R5-187041</t>
  </si>
  <si>
    <t>R5-181690;     R5-181828;
R5-184579
R5-185869
R5-187153</t>
  </si>
  <si>
    <t>4MT3</t>
  </si>
  <si>
    <t>Not Applicable as per core spec</t>
  </si>
  <si>
    <t>6.2B.5</t>
  </si>
  <si>
    <t>6.2B.5.1</t>
  </si>
  <si>
    <t>6.2B.5.1.1</t>
  </si>
  <si>
    <t>Configured Output Power Level for Inter-band NR-DC between FR1 and FR2</t>
  </si>
  <si>
    <t>Configured Output Power for NR-DC</t>
  </si>
  <si>
    <t>Configured Output power Level</t>
  </si>
  <si>
    <t>6.3B.4</t>
  </si>
  <si>
    <t>Tx ON/OFF time mask for EN-DC</t>
  </si>
  <si>
    <t>6.3B.5</t>
  </si>
  <si>
    <t>E-UTRA and NR switching time mask for TDM based UL sharing from UE perspective and intra-band contiguous scenario</t>
  </si>
  <si>
    <t>6.3B.5.1</t>
  </si>
  <si>
    <t>6.3B.6</t>
  </si>
  <si>
    <t>Output power dynamics for intra-band non-contigious switching time</t>
  </si>
  <si>
    <t>E-UTRA to NR and NR to E-UTRA Switching time mask for intra-band non-contiguous scenario</t>
  </si>
  <si>
    <t>6.3B.6.1</t>
  </si>
  <si>
    <t>PRACH Time Mask</t>
  </si>
  <si>
    <t>PRACH Time Mask for intra-band contiguous EN-DC</t>
  </si>
  <si>
    <t>PRACH Time Mask for intra-band non-contiguous EN-DC</t>
  </si>
  <si>
    <t>PRACH Time Mask for inter-band EN-DC within FR1</t>
  </si>
  <si>
    <t>PRACH Time Mask for inter-band EN-DC including FR2</t>
  </si>
  <si>
    <t>6.3B.4.1</t>
  </si>
  <si>
    <t>6.3B.4.2</t>
  </si>
  <si>
    <t>6.3B.4.3</t>
  </si>
  <si>
    <t>6.3B.4.4</t>
  </si>
  <si>
    <t>Output power dynamics for EN-DC with UL sharing from UE perspective and intra-band contiguous scenario</t>
  </si>
  <si>
    <t>Maximum Input Level for intra-band contiguous EN-DC (2 CCs)</t>
  </si>
  <si>
    <t>Maximum Input Level for intra-band non-contiguous EN-DC (2 CCs)</t>
  </si>
  <si>
    <t>Maximum Input Level for inter-band EN-DC within FR1 (2 CCs)</t>
  </si>
  <si>
    <t>Maximum Input Level for inter-band EN-DC including FR2 (2 CCs)</t>
  </si>
  <si>
    <t>Adjacent Channel Selectivity for intra-band contiguous EN-DC  (2 CCs)</t>
  </si>
  <si>
    <t>Adjacent Channel Selectivity for intra-band non-contiguous EN-DC (2 CCs)</t>
  </si>
  <si>
    <t>Adjacent Channel Selectivity for inter-band EN-DC within FR1 (2 CCs)</t>
  </si>
  <si>
    <t>Inband blocking for inter-band EN-DC within FR1 (2 CCs)</t>
  </si>
  <si>
    <t>Inband blocking for intra-band contiguous EN-DC in FR1 (2 CCs)</t>
  </si>
  <si>
    <t>Inband blocking for intra-band non-contiguous EN-DC in FR1 (2 CCs)</t>
  </si>
  <si>
    <t>Inband blocking for inter-band EN-DC including FR2 (2 CCs)</t>
  </si>
  <si>
    <t>Out-of-band blocking for intra-band contiguous EN-DC in FR1 (2 CCs)</t>
  </si>
  <si>
    <t>Out-of-band blocking for intra-band non-contiguous EN-DC in FR1 (2 CCs)</t>
  </si>
  <si>
    <t>Out-of-band blocking for inter-band EN-DC within FR1 (2 CCs)</t>
  </si>
  <si>
    <t>Narrow band blocking for intra-band contiguous EN-DC in FR1 (2 CCs)</t>
  </si>
  <si>
    <t>Narrow band blocking for intra-band non-contiguous EN-DC in FR1 (2 CCs)</t>
  </si>
  <si>
    <t>Narrow band blocking for inter-band EN-DC within FR1 (2 CCs)</t>
  </si>
  <si>
    <t>Wideband Intermodulation for inter-band EN-DC within FR1 (2 CCs)</t>
  </si>
  <si>
    <t>Spurious Emissions for intra-band contiguous EN-DC in FR1 (2 CCs)</t>
  </si>
  <si>
    <t>Spurious Emissions for intra-band non-contiguous EN-DC in FR1 (2 CCs)</t>
  </si>
  <si>
    <t>Spurious Emissions for inter-band EN-DC within FR1 (2 CCs)</t>
  </si>
  <si>
    <t>Spurious Emissions for inter-band EN-DC including FR2 (2 CCs)</t>
  </si>
  <si>
    <t>only 2 band specific requirements at this point</t>
  </si>
  <si>
    <t xml:space="preserve"> Reference Sensitivity ΔRIB,c forΔRIB,c for EN-DC in two bands within FR1</t>
  </si>
  <si>
    <t xml:space="preserve">Transmit OFF Power for intra-band contiguous EN-DC </t>
  </si>
  <si>
    <t>Minimum output power for intra-band non-contiguous EN-DC</t>
  </si>
  <si>
    <t xml:space="preserve">UE maximum output power  for inter-band NR CA between FR 1 and FR 2 without EN-DC </t>
  </si>
  <si>
    <t xml:space="preserve">UE Maximum Output Power for Intra-Band Contiguous EN-DC </t>
  </si>
  <si>
    <t xml:space="preserve">UE Maximum Output Power for Intra-Band non-Contiguous EN-DC </t>
  </si>
  <si>
    <t xml:space="preserve">UE Maximum Output Power reduction for Intra-Band Contiguous EN-DC </t>
  </si>
  <si>
    <t xml:space="preserve">UE additional maximum output power reduction for intra-band contiguous EN-DC </t>
  </si>
  <si>
    <t xml:space="preserve">UE additional maximum output power reduction for intra-band non-contiguous EN-DC </t>
  </si>
  <si>
    <t>Spectrum emissions mask for CA without EN-DC</t>
  </si>
  <si>
    <t>Additional Spectrum emissions mask for CA without EN-DC</t>
  </si>
  <si>
    <t>Adjacent channel leakage ratio for CA without EN-DC</t>
  </si>
  <si>
    <t>6.5A.2.1</t>
  </si>
  <si>
    <t>6.5A.2.2</t>
  </si>
  <si>
    <t>6.5A.2.3</t>
  </si>
  <si>
    <t>General Spurious Emissions  for CA without EN-DC</t>
  </si>
  <si>
    <t>Spurious Emission band UE co-existence for CA without EN-DC</t>
  </si>
  <si>
    <t>6.5A.3.1</t>
  </si>
  <si>
    <t>6.5A.3.2</t>
  </si>
  <si>
    <t>Wideband Intermodulation for intra-band contiguous EN-DC in FR1</t>
  </si>
  <si>
    <t xml:space="preserve">UE Maximum Output power reduction for inter-band EN-DC including FR2 </t>
  </si>
  <si>
    <t xml:space="preserve">UE additional Maximum Output power reduction for inter-band EN-DC within FR1 </t>
  </si>
  <si>
    <t xml:space="preserve">UE Additional Maximum Output power reduction for inter-band EN-DC including FR2 </t>
  </si>
  <si>
    <t xml:space="preserve">UE Additional Maximum Output power reduction for inter-band EN-DC including both FR1 and FR2 </t>
  </si>
  <si>
    <t xml:space="preserve">Configured Output power level for inter-band EN-DC within FR1 </t>
  </si>
  <si>
    <t>Configured Output Power for Inter-Band EN-DC including both FR1 and FR2</t>
  </si>
  <si>
    <t xml:space="preserve">Minimum output power for inter-band EN-DC including FR2 </t>
  </si>
  <si>
    <t>UE Maximum Output Power for Inter-Band EN-DC within FR1</t>
  </si>
  <si>
    <t xml:space="preserve">UE Maximum Output Power for Inter-Band EN-DC including FR2 </t>
  </si>
  <si>
    <t xml:space="preserve">UE Maximum Output Power for Inter-Band EN-DC including both FR1 and FR2 </t>
  </si>
  <si>
    <t xml:space="preserve">UE Maximum Output power reduction for inter-band EN-DC within FR1 </t>
  </si>
  <si>
    <t>UE Maximum Output power reduction for inter-band EN-DC including both FR1 and FR2</t>
  </si>
  <si>
    <t>Configured Output power level for inter-band EN-DC including FR2</t>
  </si>
  <si>
    <t>Minimum output power for inter-band EN-DC within FR1</t>
  </si>
  <si>
    <t>Reference sensitivity level for DC</t>
  </si>
  <si>
    <t>7.3B.2</t>
  </si>
  <si>
    <t>Reference Sensitivity for EN-DC</t>
  </si>
  <si>
    <t>7.3B.2.0</t>
  </si>
  <si>
    <t>Minimum Conformance Requirements</t>
  </si>
  <si>
    <t>7.3B.2.5</t>
  </si>
  <si>
    <t>Reference sensitivity for Intra-band Contiguous EN-DC (2 CCs)</t>
  </si>
  <si>
    <t>Reference sensitivity for Intra-band Non-Contiguous EN-DC (2 CCs)</t>
  </si>
  <si>
    <t>Reference sensitivity for Inter-band EN-DC within FR1 (2 CCs)</t>
  </si>
  <si>
    <t>Reference sensitivity for Inter-band EN-DC including FR2 (2 CCs)</t>
  </si>
  <si>
    <t>7.4B.0</t>
  </si>
  <si>
    <t>7.5B.0</t>
  </si>
  <si>
    <t>7.6B.2.0</t>
  </si>
  <si>
    <t>Spurious Response for intra-band contiguous EN-DC in FR1 (2 CCs)</t>
  </si>
  <si>
    <t>Spurious Response for intra-band non-contiguous EN-DC in FR1 (2 CCs)</t>
  </si>
  <si>
    <t>Spurious Response for inter-band EN-DC within FR1 (2 CCs)</t>
  </si>
  <si>
    <t>7.7B.0</t>
  </si>
  <si>
    <t>7.8B.2.0</t>
  </si>
  <si>
    <t>7.9B.0</t>
  </si>
  <si>
    <t>ΔTIB,c for Inter-band CA between FR1 and FR2</t>
  </si>
  <si>
    <t>R5-186237
R5-190831</t>
  </si>
  <si>
    <t>R5-190839</t>
  </si>
  <si>
    <t>R5-185479
R5-186302
R5-190995</t>
  </si>
  <si>
    <t>Deliverables:</t>
  </si>
  <si>
    <t>Deliverables</t>
  </si>
  <si>
    <t>Standalone (SA) Targets</t>
  </si>
  <si>
    <t>Non-Standalone (NSA) Targets</t>
  </si>
  <si>
    <t>Target ID</t>
  </si>
  <si>
    <t>Phase</t>
  </si>
  <si>
    <t>SA Option 2</t>
  </si>
  <si>
    <t>SA Option 5</t>
  </si>
  <si>
    <t>NSA Option 3</t>
  </si>
  <si>
    <t>NSA Option 4</t>
  </si>
  <si>
    <t>NSA Option 7</t>
  </si>
  <si>
    <t>RAN5#81 (Nov-18)</t>
  </si>
  <si>
    <t>RAN5#83 (May-19)</t>
  </si>
  <si>
    <t>RAN5#79 (May-18)</t>
  </si>
  <si>
    <t>-</t>
  </si>
  <si>
    <t>RAN5#80 (Aug-18)</t>
  </si>
  <si>
    <t>1MT1</t>
  </si>
  <si>
    <t>1MT2</t>
  </si>
  <si>
    <t>RAN5#82 (Feb-19)</t>
  </si>
  <si>
    <t>2MT1</t>
  </si>
  <si>
    <t>RAN5#82 (Feb-19)
  MU: RAN5#NR4 (Jan-19)
  TT: RAN5#NR4 (Jan-19)</t>
  </si>
  <si>
    <t>2MT2</t>
  </si>
  <si>
    <t>RAN5#82 (Feb-19)
  MU: RAN5#NR4 (Jan-19)
  TT: RAN5#82 (Feb-19)</t>
  </si>
  <si>
    <t>2MT3</t>
  </si>
  <si>
    <t>3MT1</t>
  </si>
  <si>
    <t>3MT2</t>
  </si>
  <si>
    <t>3MT3</t>
  </si>
  <si>
    <t>Area</t>
  </si>
  <si>
    <t>SA reqs apply;Update Title in spec</t>
  </si>
  <si>
    <t>6.5B.5</t>
  </si>
  <si>
    <t>Transmit Intermodulation</t>
  </si>
  <si>
    <t>Transmit Intermodulation for Intra-band contiguous EN-DC</t>
  </si>
  <si>
    <t>Transmit Intermodulation for Intra-band non-contiguous EN-DC</t>
  </si>
  <si>
    <t>Transmit Intermodulation for Inter-band EN-DC within FR1</t>
  </si>
  <si>
    <t>R5-191084</t>
  </si>
  <si>
    <t>Transmit Intermodulation for inter-band EN-DC within FR2</t>
  </si>
  <si>
    <t>Transmit Intermodulation for  inter-band EN-DC including FR1 and FR2</t>
  </si>
  <si>
    <t>6.5B.4.4</t>
  </si>
  <si>
    <t>R5-191340</t>
  </si>
  <si>
    <t>R5-182035
R5-185556
R5-186285
R5-192453</t>
  </si>
  <si>
    <t>R5-186300
R5-192603</t>
  </si>
  <si>
    <t>R5-188018
R5-192603</t>
  </si>
  <si>
    <t>R5-185205
R5-186299
R5-190835
R5-192604</t>
  </si>
  <si>
    <t>R5-186299
R5-192604</t>
  </si>
  <si>
    <t>R5-185205
R5-190834
R5-192605</t>
  </si>
  <si>
    <t>R5-186239
R5-190834
R5-192605</t>
  </si>
  <si>
    <t>R5-188015
R5-192606</t>
  </si>
  <si>
    <t>R5-188016
R5-192606</t>
  </si>
  <si>
    <t>R5-188017
R5-192606</t>
  </si>
  <si>
    <t>R5-187828
R5-192608</t>
  </si>
  <si>
    <t>R5-185332
R5-192689</t>
  </si>
  <si>
    <t>R5-185333
R5-192690</t>
  </si>
  <si>
    <t>R5-185507
R5-192443</t>
  </si>
  <si>
    <t>R5-192456</t>
  </si>
  <si>
    <t>R5-192458</t>
  </si>
  <si>
    <t>R5-192694</t>
  </si>
  <si>
    <t>6.2B.1.4.1</t>
  </si>
  <si>
    <t>UE Maximum Output Power for Inter-Band EN-DC including FR2 - EIRP and TRP</t>
  </si>
  <si>
    <t>6.2B.1.4.2</t>
  </si>
  <si>
    <t>UE Maximum Output Power for Inter-Band EN-DC including FR2 - Spherical Coverage</t>
  </si>
  <si>
    <t>R5-192459</t>
  </si>
  <si>
    <t>R5-185503
R5-192423</t>
  </si>
  <si>
    <t>R5-192617</t>
  </si>
  <si>
    <t>R5-192618</t>
  </si>
  <si>
    <t>R5-187277r1
R5-192618</t>
  </si>
  <si>
    <t>R5-190847
R5-192428</t>
  </si>
  <si>
    <t>R5-190853
R5-192434</t>
  </si>
  <si>
    <t>R5-186306
R5-190843
R5-192438</t>
  </si>
  <si>
    <t>R5-190498
R5-191999</t>
  </si>
  <si>
    <t>R5-181807
R5-186232
R5-192440</t>
  </si>
  <si>
    <t>R5-181509
R5-184737
R5-192177</t>
  </si>
  <si>
    <t>R5-181807
R5-186232
R5-192441</t>
  </si>
  <si>
    <t>Phase 5</t>
  </si>
  <si>
    <t>Phase 6</t>
  </si>
  <si>
    <t>6.5B.3.5</t>
  </si>
  <si>
    <t>Spurious emissions for Inter-band including FR1 and FR2</t>
  </si>
  <si>
    <t>6.5B.3.5.1</t>
  </si>
  <si>
    <t>General Spurious Emissions for Inter-band including FR1 and FR2</t>
  </si>
  <si>
    <t>6.5B.3.5.2</t>
  </si>
  <si>
    <t>Spurious emission band UE co-existence for Inter-band including FR1 and FR2</t>
  </si>
  <si>
    <t>Min conf requirements are updated in core spec. Editor's note to be re-visited</t>
  </si>
  <si>
    <t>move Editor's note within .1</t>
  </si>
  <si>
    <t>some formatting/editorial cleanup needed</t>
  </si>
  <si>
    <t xml:space="preserve">Frequency Error for intra-band contiguous EN-DC </t>
  </si>
  <si>
    <t>Frequency Error for intra-band non-contiguous EN-DC</t>
  </si>
  <si>
    <t>Frequency Error for inter-band EN-DC within FR1</t>
  </si>
  <si>
    <t>Reference sensitivity for Inter-band EN-DC including FR1 and FR2</t>
  </si>
  <si>
    <t>Reference sensitivity for EN-DC within FR1 (3 CCs)</t>
  </si>
  <si>
    <t>Reference sensitivity for EN-DC within FR1  (4 CCs)</t>
  </si>
  <si>
    <t>Reference sensitivity for EN-DC  within FR1 (5 CCs)</t>
  </si>
  <si>
    <t>Maximum Input Level for inter-band EN-DC including both FR1 and FR2</t>
  </si>
  <si>
    <t>Maximum Input Level for EN-DC within FR1  (3 CCs)</t>
  </si>
  <si>
    <t>Maximum Input Level for EN-DC within FR1 (4 CCs)</t>
  </si>
  <si>
    <t>Maximum Input Level for EN-DC witihn FR1 (5 CCs)</t>
  </si>
  <si>
    <t>Maximum Input Level for EN-DC within FR1 (6 CCs)</t>
  </si>
  <si>
    <t>Adjacent Channel Selectivity for inter-band EN-DC including both FR1 and FR2</t>
  </si>
  <si>
    <t>Adjacent Channel Selectivity for EN-DC within FR1  (3 CCs)</t>
  </si>
  <si>
    <t>Adjacent Channel Selectivity for EN-DC within FR1 (4 CCs)</t>
  </si>
  <si>
    <t>Adjacent Channel Selectivity for EN-DC within FR1  (5 CCs)</t>
  </si>
  <si>
    <t>Adjacent Channel Selectivity for EN-DC within FR1 (6 CCs)</t>
  </si>
  <si>
    <t>Inband blocking for inter-band EN-DC including both FR1 and FR2</t>
  </si>
  <si>
    <t>Inband blocking for EN-DC within FR1 (3 CCs)</t>
  </si>
  <si>
    <t>Inband blocking for  EN-DC within FR1 (4 CCs)</t>
  </si>
  <si>
    <t>Inband blocking for EN-DC within FR1 (5 CCs)</t>
  </si>
  <si>
    <t>Inband blocking for EN-DC within FR1 (6 CCs)</t>
  </si>
  <si>
    <t>Out-of-band blocking for EN-DC within FR1 (3 CCs)</t>
  </si>
  <si>
    <t>Out-of-band blocking for  EN-DC within FR1 (4 CCs)</t>
  </si>
  <si>
    <t>Out-of-band blocking for EN-DC within FR1 (5 CCs)</t>
  </si>
  <si>
    <t>Out-of-band blocking for EN-DC within FR1 (6 CCs)</t>
  </si>
  <si>
    <t>Narrow band blocking for EN-DC within FR1 (3 CCs)</t>
  </si>
  <si>
    <t>Narrow band blocking for  EN-DC within FR1 (4 CCs)</t>
  </si>
  <si>
    <t>Narrow band blocking for EN-DC within FR1 (5 CCs)</t>
  </si>
  <si>
    <t>Narrow band blocking for EN-DC within FR1 (6 CCs)</t>
  </si>
  <si>
    <t>Spurious Response for EN-DC within FR1 (3 CCs)</t>
  </si>
  <si>
    <t>Spurious Response for EN-DC within FR1  (4 CCs)</t>
  </si>
  <si>
    <t>Spurious Response for EN-DC within FR1 (5 CCs)</t>
  </si>
  <si>
    <t>Spurious Response for EN-DC witihn FR1 (6 CCs)</t>
  </si>
  <si>
    <t>Wideband Intermodulation for EN-DC  within FR1 (3 CCs)</t>
  </si>
  <si>
    <t>Wideband Intermodulation for EN-DC within FR1  (4 CCs)</t>
  </si>
  <si>
    <t>Wideband Intermodulation for EN-DC within FR1 (5 CCs)</t>
  </si>
  <si>
    <t>Wideband Intermodulation for EN-DC within FR1 (6 CCs)</t>
  </si>
  <si>
    <t>RAN5#NR5 (May-19)
  MU: RAN5#NR5 (Apr-19)
  TT: RAN5#NR5 (Apr-19)</t>
  </si>
  <si>
    <t>RAN5#83 (May-19)
  MU: RAN5#83 (May-19)
  TT: RAN5#83 (May-19)</t>
  </si>
  <si>
    <t>RAN5#83 (May-19)
  MU: RAN5#84 (Aug-19)
  TT: RAN5#84 (Aug-19)</t>
  </si>
  <si>
    <t>RAN5#84 (Aug-19)</t>
  </si>
  <si>
    <t>4MT1</t>
  </si>
  <si>
    <t>4MT2</t>
  </si>
  <si>
    <t>RAN5#84 (Aug-19)
  MU: RAN5#84 (Aug-19)
  TT: RAN5#84 (Aug-19)</t>
  </si>
  <si>
    <t>RAN5#85 (Nov-19)</t>
  </si>
  <si>
    <t>5MT3</t>
  </si>
  <si>
    <t>Reference sensitivity for Inter-band EN-DC including FR2 (3 CCs)</t>
  </si>
  <si>
    <t>Reference sensitivity for Inter-band EN-DC including FR2 (4 CCs)</t>
  </si>
  <si>
    <t>Reference sensitivity for Inter-band EN-DC including FR2 (6 CCs)</t>
  </si>
  <si>
    <t>Reference sensitivity for EN-DC  within FR1 (6 CCs)</t>
  </si>
  <si>
    <t>Maximum Input Level for inter-band EN-DC including FR2 (3 CCs)</t>
  </si>
  <si>
    <t>Maximum Input Level for inter-band EN-DC including FR2 (4 CCs)</t>
  </si>
  <si>
    <t>Maximum Input Level for inter-band EN-DC including FR2 (5 CCs)</t>
  </si>
  <si>
    <t>Maximum Input Level for inter-band EN-DC including FR2 (6 CCs)</t>
  </si>
  <si>
    <t>Adjacent Channel Selectivity for inter-band EN-DC including FR2 (2CCs)</t>
  </si>
  <si>
    <t>Adjacent Channel Selectivity for inter-band EN-DC including FR2 (3 CCs)</t>
  </si>
  <si>
    <t>Adjacent Channel Selectivity for inter-band EN-DC including FR2 (4 CCs)</t>
  </si>
  <si>
    <t>Adjacent Channel Selectivity for inter-band EN-DC including FR2 (5 CCs)</t>
  </si>
  <si>
    <t>Adjacent Channel Selectivity for inter-band EN-DC including FR2 (6 CCs)</t>
  </si>
  <si>
    <t>Inband blocking for inter-band EN-DC including FR2 (3 CCs)</t>
  </si>
  <si>
    <t>Inband blocking for inter-band EN-DC including FR2 (4 CCs)</t>
  </si>
  <si>
    <t>Inband blocking for inter-band EN-DC including FR2 (5 CCs)</t>
  </si>
  <si>
    <t>Inband blocking for inter-band EN-DC including FR2 (6 CCs)</t>
  </si>
  <si>
    <t>Spurious Emissions for inter-band EN-DC including FR2 (3 CCs)</t>
  </si>
  <si>
    <t>Spurious Emissions for inter-band EN-DC including FR2 (4 CCs)</t>
  </si>
  <si>
    <t>Spurious Emissions for inter-band EN-DC including FR2 (5 CCs)</t>
  </si>
  <si>
    <t>Spurious Emissions for inter-band EN-DC including FR2 (6 CCs)</t>
  </si>
  <si>
    <t>Reference sensitivity for Inter-band EN-DC including FR2 (5 CCs)</t>
  </si>
  <si>
    <t>Spurious Emissions for EN-DC within FR1  (3 CCs)</t>
  </si>
  <si>
    <t>Spurious Emissions for EN-DC within FR1 (4 CCs)</t>
  </si>
  <si>
    <t>Spurious Emissions for EN-DC within FR1 (5 CCs)</t>
  </si>
  <si>
    <t xml:space="preserve">Spurious Emissions for inter-band EN-DC including both FR1 and FR2 </t>
  </si>
  <si>
    <t>Additional Spurious Emissions for Intra-band contiguous EN-DC</t>
  </si>
  <si>
    <t>Additional Spurious Emissions for Intra-band non-contiguous EN-DC</t>
  </si>
  <si>
    <t>Additional Spurious Emissions for Inter-band EN-DC within FR1</t>
  </si>
  <si>
    <t>R5-192424
R5-193317</t>
  </si>
  <si>
    <t>R5-187279r1
R5-192617
R5-193314</t>
  </si>
  <si>
    <t>R5-186293
R5-193450</t>
  </si>
  <si>
    <t>R5-193451</t>
  </si>
  <si>
    <t>R5-193455</t>
  </si>
  <si>
    <t>R5-183707
R5-186234
R5-190829
R5-193457</t>
  </si>
  <si>
    <t>R5-193459</t>
  </si>
  <si>
    <t>R5-193180</t>
  </si>
  <si>
    <t>R5-193181</t>
  </si>
  <si>
    <t>R5-192455
R5-193315</t>
  </si>
  <si>
    <t>R5-183962
R5-185472
R5-190994
R5-192004
R5-193460</t>
  </si>
  <si>
    <t>R5-185473
R5-190992
R5-192005
R5-193461</t>
  </si>
  <si>
    <t>R5-180086;                R5-182016
R5-185469
R5-186236
R5-188024
R5-190838
R5-193453
R5-193498</t>
  </si>
  <si>
    <t>R5-193499</t>
  </si>
  <si>
    <t>R5-193463</t>
  </si>
  <si>
    <t>R5-193500</t>
  </si>
  <si>
    <t>R5-183961
R5-185204
R5-186305
R5-188026
R5-190842
R5-193500</t>
  </si>
  <si>
    <t>R5-183961
R5-185204
R5-186304
R5-190844
R5-192438
R5-193313</t>
  </si>
  <si>
    <t>R5-185505
R5-188025
R5-192425
R5-193032</t>
  </si>
  <si>
    <t>R5-185504
R5-192611
R5-193033</t>
  </si>
  <si>
    <t>R5-193317</t>
  </si>
  <si>
    <t>R5-193467</t>
  </si>
  <si>
    <t>R5-193468</t>
  </si>
  <si>
    <t>R5-193469</t>
  </si>
  <si>
    <t>R5-193470</t>
  </si>
  <si>
    <t xml:space="preserve">R5-192617
R5-193314
</t>
  </si>
  <si>
    <t>R5-193474</t>
  </si>
  <si>
    <t>R5-185201
R5-190857
R5-193257</t>
  </si>
  <si>
    <t xml:space="preserve">R5-185202
R5-192626
R5-193316
</t>
  </si>
  <si>
    <t>Y</t>
  </si>
  <si>
    <t>FR1</t>
  </si>
  <si>
    <t>FR2</t>
  </si>
  <si>
    <t>FR1+FR2</t>
  </si>
  <si>
    <t>1st Target</t>
  </si>
  <si>
    <t>Opt.2</t>
  </si>
  <si>
    <t>Opt.5</t>
  </si>
  <si>
    <t>Opt.3</t>
  </si>
  <si>
    <t>Opt.4</t>
  </si>
  <si>
    <t>Opt.7</t>
  </si>
  <si>
    <t>Overall vs FR1,FR2 and FR1+FR2</t>
  </si>
  <si>
    <t>Is test case</t>
  </si>
  <si>
    <t>SA Option 2 (SA NR)</t>
  </si>
  <si>
    <t>NSA Option 3 (EN-DC)</t>
  </si>
  <si>
    <t>Completed</t>
  </si>
  <si>
    <t>Number of 
FR2 test cases</t>
  </si>
  <si>
    <t>Number of 
FR1 test cases</t>
  </si>
  <si>
    <t>Number of 
FR1+FR2 test cases</t>
  </si>
  <si>
    <t>Overall number of 
FR1, FR2 and FR1+FR2 test cases</t>
  </si>
  <si>
    <t>SA Option 2 (SA NR) test case statistics</t>
  </si>
  <si>
    <t>NSA Option 4 (NE-DC)</t>
  </si>
  <si>
    <t>NSA Option 7 (NGEN-DC)</t>
  </si>
  <si>
    <t>Work plan summary:</t>
  </si>
  <si>
    <t>FR1+FR2 Testability. No TC details added</t>
  </si>
  <si>
    <t>R5-195162</t>
  </si>
  <si>
    <t>R5-194941</t>
  </si>
  <si>
    <t>R5-187829
R5-192607
R5-194400</t>
  </si>
  <si>
    <t>R5-188019
R5-192609
R5-194400</t>
  </si>
  <si>
    <t>R5-193311
R5-194404</t>
  </si>
  <si>
    <t>R5-194462</t>
  </si>
  <si>
    <t>R5-190856
R5-192437
R5-194349</t>
  </si>
  <si>
    <t>R5-190850
R5-192431
R5-194349</t>
  </si>
  <si>
    <t>R5-192454
R5-195411</t>
  </si>
  <si>
    <t>R5-192457
R5-195411</t>
  </si>
  <si>
    <t>R5-194947</t>
  </si>
  <si>
    <t>Missed update in R5-194947. Correct TC numbering for this section</t>
  </si>
  <si>
    <t>R5-183962
R5-185474
R5-190990
R5-192006
R5-193462
R5-193912</t>
  </si>
  <si>
    <t>R5-192600
R5-194948</t>
  </si>
  <si>
    <t>R5-192601
R5-194949</t>
  </si>
  <si>
    <t>R5-192442
R5-195950</t>
  </si>
  <si>
    <t>R5-185470
R5-193498
R5-194944</t>
  </si>
  <si>
    <t xml:space="preserve">R5-180087;        R5-182018
R5-185200
R5-186295
R5-188023
R5-190840
R5-193456
R5-194945
</t>
  </si>
  <si>
    <t>ON_ON not tested. No test case details added</t>
  </si>
  <si>
    <t>R5-195091</t>
  </si>
  <si>
    <t>R5-185503
R5-194951</t>
  </si>
  <si>
    <t>R5-193886</t>
  </si>
  <si>
    <t>R5-194952</t>
  </si>
  <si>
    <t>R5-192427
R5-192888</t>
  </si>
  <si>
    <t xml:space="preserve">R5-190845
R5-192427
R5-194953
</t>
  </si>
  <si>
    <t>R5-190846
R5-192619
R5-193896</t>
  </si>
  <si>
    <t>7.6B.3.0</t>
  </si>
  <si>
    <t>R5-195165</t>
  </si>
  <si>
    <t>R5-190848
R5-192429
R5-193899</t>
  </si>
  <si>
    <t>R5-190848
R5-192430
R5-193900</t>
  </si>
  <si>
    <t>7.6B.4.0</t>
  </si>
  <si>
    <t>R5-193901</t>
  </si>
  <si>
    <t>R5-190851
R5-192432
R5-193902</t>
  </si>
  <si>
    <t>R5-190852
R5-192433
R5-193903</t>
  </si>
  <si>
    <t>R5-193904</t>
  </si>
  <si>
    <t>R5-190854
R5-192435
R5-193905</t>
  </si>
  <si>
    <t>R5-190855
R5-192436
R5-193906</t>
  </si>
  <si>
    <t>VOID</t>
  </si>
  <si>
    <t>R5-181807
R5-184672
R5-186232
R5-187835 
R5-194954</t>
  </si>
  <si>
    <t>R5-181828
R5-183708
R5-184579
R5-185869
R5-186153
R5-194954</t>
  </si>
  <si>
    <t>FR1+FR2 Testability. Content Complete with no TC details added</t>
  </si>
  <si>
    <t>No additional updates as per core spec. Can be considered complete. Mark table void.</t>
  </si>
  <si>
    <t>Min conf requirements are updated in core spec.MU/TT can be completed by RAN5. Editor's note to be re-visited</t>
  </si>
  <si>
    <t>Min conf requirements are updated in core spec.  Editor's note to be re-visited</t>
  </si>
  <si>
    <t>Correct 3GPP style for 2bands and 3 bands so it appears on navigation pane</t>
  </si>
  <si>
    <t>Core Requirements and band combinations were added for NR-NR DC. To be completed at RAN5#84</t>
  </si>
  <si>
    <t>Add title for completeness</t>
  </si>
  <si>
    <t>Working assumption note can be removed. MU/TT can now be completed as SA test is complete and anchor-agnostic is applied per test contents here.</t>
  </si>
  <si>
    <t>SA reqs should apply per Core spec. Editor's note to be reviewed and test completed</t>
  </si>
  <si>
    <t>Update TC#</t>
  </si>
  <si>
    <t>FR1+FR2 Testability. No TC details added. Needs to be updated per agreed template</t>
  </si>
  <si>
    <t>Check if MU/TT is updated and complete this test</t>
  </si>
  <si>
    <t>It was decided that Wgap is RAN5-owned and can be updated. This test can be completed at RAN5#84</t>
  </si>
  <si>
    <t>6.2B.1.4_1</t>
  </si>
  <si>
    <t>UE Maximum Output Power for Inter-Band EN-DC including FR2 (&gt;2 CCs)</t>
  </si>
  <si>
    <t>Header</t>
  </si>
  <si>
    <t>6.2B.1.4_1.1</t>
  </si>
  <si>
    <t>UE Maximum Output Power for Inter-Band EN-DC including FR2 (3 CCs)</t>
  </si>
  <si>
    <t/>
  </si>
  <si>
    <t>6.2B.1.4_1.1.1</t>
  </si>
  <si>
    <t>UE Maximum Output Power for Inter-Band EN-DC including FR2 (3 CCs) - EIRP and TRP</t>
  </si>
  <si>
    <t>6.2B.1.4_1.1.2</t>
  </si>
  <si>
    <t>UE Maximum Output Power for Inter-Band EN-DC including FR2 (3 CCs) - Spherical Coverage</t>
  </si>
  <si>
    <t>6.2B.1.4_1.2</t>
  </si>
  <si>
    <t>UE Maximum Output Power for Inter-Band EN-DC including FR2 (4 CCs)</t>
  </si>
  <si>
    <t>6.2B.1.4_1.2.1</t>
  </si>
  <si>
    <t>UE Maximum Output Power for Inter-Band EN-DC including FR2 (4 CCs) - EIRP and TRP</t>
  </si>
  <si>
    <t>6.2B.1.4_1.2.2</t>
  </si>
  <si>
    <t>UE Maximum Output Power for Inter-Band EN-DC including FR2 (4 CCs) - Spherical Coverage</t>
  </si>
  <si>
    <t>6.2B.1.4_1.3</t>
  </si>
  <si>
    <t>UE Maximum Output Power for Inter-Band EN-DC including FR2 (5 CCs)</t>
  </si>
  <si>
    <t>6.2B.1.4_1.3.1</t>
  </si>
  <si>
    <t>UE Maximum Output Power for Inter-Band EN-DC including FR2 (5 CCs) - EIRP and TRP</t>
  </si>
  <si>
    <t>6.2B.1.4_1.3.2</t>
  </si>
  <si>
    <t>UE Maximum Output Power for Inter-Band EN-DC including FR2 (5 CCs) - Spherical Coverage</t>
  </si>
  <si>
    <t xml:space="preserve"> Placeholder for TC numbering structure. Status tracked in Rel16 WP.</t>
  </si>
  <si>
    <t>6.2B.2.4_1</t>
  </si>
  <si>
    <t>UE Maximum Output power reduction for inter-band EN-DC including (&gt;2 CCs)</t>
  </si>
  <si>
    <t>6.2B.2.4_1.1</t>
  </si>
  <si>
    <t>UE Maximum Output power reduction for inter-band EN-DC including FR2 (3 CCs)</t>
  </si>
  <si>
    <t>6.2B.2.4_1.2</t>
  </si>
  <si>
    <t>UE Maximum Output power reduction for inter-band EN-DC including FR2 (4 CCs)</t>
  </si>
  <si>
    <t>6.2B.2.4_1.3</t>
  </si>
  <si>
    <t>UE Maximum Output power reduction for inter-band EN-DC including FR2 (5 CCs)</t>
  </si>
  <si>
    <t>6.2B.3.4_1</t>
  </si>
  <si>
    <t>UE Additional Maximum Output power reduction for inter-band EN-DC including FR2 (&gt; 2 CCs)</t>
  </si>
  <si>
    <t>6.2B.3.4_1.1</t>
  </si>
  <si>
    <t>UE Additional Maximum Output power reduction for inter-band EN-DC including FR2 (3 CCs)</t>
  </si>
  <si>
    <t>6.2B.3.4_1.2</t>
  </si>
  <si>
    <t>UE Additional Maximum Output power reduction for inter-band EN-DC including FR2 (4 CCs)</t>
  </si>
  <si>
    <t>6.2B.3.4_1.3</t>
  </si>
  <si>
    <t>UE Additional Maximum Output power reduction for inter-band EN-DC including FR2 (5 CCs)</t>
  </si>
  <si>
    <t>6.3B.1.4_1</t>
  </si>
  <si>
    <t>Minimum output power for inter-band EN-DC including FR2 (&gt;2 CCs)</t>
  </si>
  <si>
    <t>6.3B.1.4_1.1</t>
  </si>
  <si>
    <t>Minimum output power for inter-band EN-DC including FR2 (3 CCs)</t>
  </si>
  <si>
    <t>6.3B.1.4_1.2</t>
  </si>
  <si>
    <t>Minimum output power for inter-band EN-DC including FR2 (4 CCs)</t>
  </si>
  <si>
    <t>6.3B.1.4_1.3</t>
  </si>
  <si>
    <t>Minimum output power for inter-band EN-DC including FR2 (5 CCs)</t>
  </si>
  <si>
    <t>6.3B.2.4_1</t>
  </si>
  <si>
    <t>Transmit OFF Power for inter-band EN-DC including FR2 (&gt;2 CCs)</t>
  </si>
  <si>
    <t>6.3B.2.4_1.1</t>
  </si>
  <si>
    <t>Transmit OFF Power for inter-band EN-DC including FR2 (3 CCs)</t>
  </si>
  <si>
    <t>6.3B.2.4_1.2</t>
  </si>
  <si>
    <t>Transmit OFF Power for inter-band EN-DC including FR2 (4 CCs)</t>
  </si>
  <si>
    <t>6.3B.2.4_1.3</t>
  </si>
  <si>
    <t>Transmit OFF Power for inter-band EN-DC including FR2 (5 CCs)</t>
  </si>
  <si>
    <t>6.3B.3.4_1</t>
  </si>
  <si>
    <t>Tx ON/OFF time mask for inter-band EN-DC including FR2 (&gt;2 CCs)</t>
  </si>
  <si>
    <t>6.3B.3.4_1.1</t>
  </si>
  <si>
    <t>Tx ON/OFF time mask for inter-band EN-DC including FR2 (3 CCs)</t>
  </si>
  <si>
    <t>6.3B.3.4_1.2</t>
  </si>
  <si>
    <t>Tx ON/OFF time mask for inter-band EN-DC including FR2 (4 CCs)</t>
  </si>
  <si>
    <t>6.3B.3.4_1.3</t>
  </si>
  <si>
    <t>Tx ON/OFF time mask for inter-band EN-DC including FR2 (5 CCs)</t>
  </si>
  <si>
    <t>6.3B.4.4_1</t>
  </si>
  <si>
    <t>PRACH Time Mask for inter-band EN-DC including FR2 (&gt;2 CCs)</t>
  </si>
  <si>
    <t>6.3B.4.4_1.1</t>
  </si>
  <si>
    <t>PRACH Time Mask for inter-band EN-DC including FR2 (3 CCs)</t>
  </si>
  <si>
    <t>6.3B.4.4_1.2</t>
  </si>
  <si>
    <t>PRACH Time Mask for inter-band EN-DC including FR2 (4 CCs)</t>
  </si>
  <si>
    <t>6.3B.4.4_1.3</t>
  </si>
  <si>
    <t>PRACH Time Mask for inter-band EN-DC including FR2 (5 CCs)</t>
  </si>
  <si>
    <t>Frequency Error for inter-band EN-DC including FR2 (&gt;2 CCs)</t>
  </si>
  <si>
    <t>Frequency Error for inter-band EN-DC including FR2 (3 CCs)</t>
  </si>
  <si>
    <t>Frequency Error for inter-band EN-DC including FR2 (4 CCs)</t>
  </si>
  <si>
    <t>Frequency Error for inter-band EN-DC including FR2 (5 CCs)</t>
  </si>
  <si>
    <t>6.4B.1.4_1</t>
  </si>
  <si>
    <t>6.4B.1.4_1.1</t>
  </si>
  <si>
    <t>6.4B.1.4_1.2</t>
  </si>
  <si>
    <t>6.4B.1.4_1.3</t>
  </si>
  <si>
    <t>Make Void to align with TS 38.521-2</t>
  </si>
  <si>
    <t>6.4B.2.4.1_1</t>
  </si>
  <si>
    <t>Error Vector Magnitude for inter-band EN-DC including FR2 (&gt;2 CCs)</t>
  </si>
  <si>
    <t>6.4B.2.4.1_1.1</t>
  </si>
  <si>
    <t>Error Vector Magnitude for inter-band EN-DC including FR2 (3 CCs)</t>
  </si>
  <si>
    <t>6.4B.2.4.1_1.2</t>
  </si>
  <si>
    <t>Error Vector Magnitude for inter-band EN-DC including FR2 (4 CCs)</t>
  </si>
  <si>
    <t>6.4B.2.4.1_1.3</t>
  </si>
  <si>
    <t>Error Vector Magnitude for inter-band EN-DC including FR2 (5 CCs)</t>
  </si>
  <si>
    <t>6.4B.2.4.2_1</t>
  </si>
  <si>
    <t>Carrier Leakage for inter-band EN-DC including FR2 (&gt;2 CCs)</t>
  </si>
  <si>
    <t>6.4B.2.4.2_1.1</t>
  </si>
  <si>
    <t>Carrier Leakage for inter-band EN-DC including FR2 (3 CCs)</t>
  </si>
  <si>
    <t>6.4B.2.4.2_1.2</t>
  </si>
  <si>
    <t>Carrier Leakage for inter-band EN-DC including FR2 (4 CCs)</t>
  </si>
  <si>
    <t>6.4B.2.4.2_1.3</t>
  </si>
  <si>
    <t>Carrier Leakage for inter-band EN-DC including FR2 (5 CCs)</t>
  </si>
  <si>
    <t>6.4B.2.4.3_1</t>
  </si>
  <si>
    <t>In-band Emissions for inter-band EN-DC including FR2 (&gt;2 CCs)</t>
  </si>
  <si>
    <t>6.4B.2.4.3_1.1</t>
  </si>
  <si>
    <t>In-band Emissions for inter-band EN-DC including FR2 (3 CCs)</t>
  </si>
  <si>
    <t>6.4B.2.4.3_1.2</t>
  </si>
  <si>
    <t>In-band Emissions for inter-band EN-DC including FR2 (4 CCs)</t>
  </si>
  <si>
    <t>6.4B.2.4.3_1.3</t>
  </si>
  <si>
    <t>In-band Emissions for inter-band EN-DC including FR2 (5 CCs)</t>
  </si>
  <si>
    <t>6.4B.2.4.4_1</t>
  </si>
  <si>
    <t>EVM Equalizer Flatness for inter-band EN-DC including FR2 (&gt;2 CCs)</t>
  </si>
  <si>
    <t>6.4B.2.4.4_1.1</t>
  </si>
  <si>
    <t>EVM Equalizer Flatness for inter-band EN-DC including FR2 (3 CCs)</t>
  </si>
  <si>
    <t>6.4B.2.4.4_1.2</t>
  </si>
  <si>
    <t>EVM Equalizer Flatness for inter-band EN-DC including FR2 (4 CCs)</t>
  </si>
  <si>
    <t>6.4B.2.4.4_1.3</t>
  </si>
  <si>
    <t>EVM Equalizer Flatness for inter-band EN-DC including FR2 (5 CCs)</t>
  </si>
  <si>
    <t>6.5B.1.4_1</t>
  </si>
  <si>
    <t>Occupied bandwidth for inter-band EN-DC including FR2 (&gt;2 CCs)</t>
  </si>
  <si>
    <t>6.5B.1.4_1.1</t>
  </si>
  <si>
    <t>Occupied bandwidth for inter-band EN-DC including FR2 (3 CCs)</t>
  </si>
  <si>
    <t>6.5B.1.4_1.2</t>
  </si>
  <si>
    <t>Occupied bandwidth for inter-band EN-DC including FR2 (4 CCs)</t>
  </si>
  <si>
    <t>6.5B.1.4_1.3</t>
  </si>
  <si>
    <t>Occupied bandwidth for inter-band EN-DC including FR2 (5 CCs)</t>
  </si>
  <si>
    <t>6.5B.2.4.1_1</t>
  </si>
  <si>
    <t>Spectrum emissions mask for Inter-band EN-DC including FR2 (&gt;2 CCs)</t>
  </si>
  <si>
    <t>6.5B.2.4.1_1.1</t>
  </si>
  <si>
    <t>Spectrum emissions mask for Inter-band EN-DC including FR2 (3 CCs)</t>
  </si>
  <si>
    <t>6.5B.2.4.1_1.2</t>
  </si>
  <si>
    <t>Spectrum emissions mask for Inter-band EN-DC including FR2 (4 CCs)</t>
  </si>
  <si>
    <t>6.5B.2.4.1_1.3</t>
  </si>
  <si>
    <t>Spectrum emissions mask for Inter-band EN-DC including FR2 (5 CCs)</t>
  </si>
  <si>
    <t>6.5B.2.4.3_1</t>
  </si>
  <si>
    <t>Adjacent channel leakage ratio for Inter-band EN-DC including FR2 (&gt;2 CCs)</t>
  </si>
  <si>
    <t>6.5B.2.4.3_1.1</t>
  </si>
  <si>
    <t>Adjacent channel leakage ratio for Inter-band EN-DC including FR2 (3 CCs)</t>
  </si>
  <si>
    <t>6.5B.2.4.3_1.2</t>
  </si>
  <si>
    <t>Adjacent channel leakage ratio for Inter-band EN-DC including FR2 (4 CCs)</t>
  </si>
  <si>
    <t>6.5B.2.4.3_1.3</t>
  </si>
  <si>
    <t>Adjacent channel leakage ratio for Inter-band EN-DC including FR2 (5 CCs)</t>
  </si>
  <si>
    <t>6.5B.3.4.1_1</t>
  </si>
  <si>
    <t>General Spurious Emissions for Inter-band including FR2 (&gt;2 CCs)</t>
  </si>
  <si>
    <t>6.5B.3.4.1_1.1</t>
  </si>
  <si>
    <t>General Spurious Emissions for Inter-band including FR2 (3 CCs)</t>
  </si>
  <si>
    <t>6.5B.3.4.1_1.2</t>
  </si>
  <si>
    <t>General Spurious Emissions for Inter-band including FR2 (4 CCs)</t>
  </si>
  <si>
    <t>6.5B.3.4.1_1.3</t>
  </si>
  <si>
    <t>General Spurious Emissions for Inter-band including FR2 (5 CCs)</t>
  </si>
  <si>
    <t>6.5B.3.4.2_1</t>
  </si>
  <si>
    <t>Spurious emission band UE co-existence for Inter-band including FR2 (&gt;2 CCs)</t>
  </si>
  <si>
    <t>6.5B.3.4.2_1.1</t>
  </si>
  <si>
    <t>Spurious emission band UE co-existence for Inter-band including FR2 (3 CCs)</t>
  </si>
  <si>
    <t>6.5B.3.4.2_1.2</t>
  </si>
  <si>
    <t>Spurious emission band UE co-existence for Inter-band including FR2 (4 CCs)</t>
  </si>
  <si>
    <t>6.5B.3.4.2_1.3</t>
  </si>
  <si>
    <t>Spurious emission band UE co-existence for Inter-band including FR2 (5 CCs)</t>
  </si>
  <si>
    <t>UE Maximum Output Power for Inter-Band NE-DC within FR1</t>
  </si>
  <si>
    <t>6.2B.1.3A</t>
  </si>
  <si>
    <t>6.2B.2.3A</t>
  </si>
  <si>
    <t xml:space="preserve">UE Maximum Output power reduction for inter-band NE-DC within FR1 </t>
  </si>
  <si>
    <t>6.2B.4.1.3A</t>
  </si>
  <si>
    <t xml:space="preserve">Configured Output power level for inter-band NE-DC within FR1 </t>
  </si>
  <si>
    <t xml:space="preserve"> ΔTIB,c for Inter-band NE-DC within FR1</t>
  </si>
  <si>
    <t>6.2B.4.2.3A</t>
  </si>
  <si>
    <t>Frequency Error for inter-band NE-DC within FR1</t>
  </si>
  <si>
    <t>6.4B.1.3A</t>
  </si>
  <si>
    <t>6.4B.2.3A</t>
  </si>
  <si>
    <t>6.4B.2.3A.1</t>
  </si>
  <si>
    <t>6.4B.2.3A.2</t>
  </si>
  <si>
    <t>6.4B.2.3A.3</t>
  </si>
  <si>
    <t>6.4B.2.3A.4</t>
  </si>
  <si>
    <t>Error Vector Magnitude for inter-band NE-DC within FR1</t>
  </si>
  <si>
    <t>Carrier Leakage for inter-band NE-DC within FR1</t>
  </si>
  <si>
    <t>In-band Emissions for inter-band NE-DC within FR1</t>
  </si>
  <si>
    <t>EVM Equalizer Flatnessfor inter-band NE-DC within FR1</t>
  </si>
  <si>
    <t>Transmit Modulation Quality  for inter-band NE-DC within FR1</t>
  </si>
  <si>
    <t>6.5B.2.3A</t>
  </si>
  <si>
    <t>6.5B.2.3A.1</t>
  </si>
  <si>
    <t>6.5B.2.3A.2</t>
  </si>
  <si>
    <t>6.5B.2.3A.3</t>
  </si>
  <si>
    <t>Out-of-band emissions for Inter-band NE-DC within FR1</t>
  </si>
  <si>
    <t>Spectrum emissions mask for Inter-band NE-DC within FR1</t>
  </si>
  <si>
    <t>Additional Spectrum emissions mask for Inter-band NE-DC within FR1</t>
  </si>
  <si>
    <t>Adjacent channel leakage ratio for inter-band NE-DC within FR1</t>
  </si>
  <si>
    <t>6.5B.3.3A</t>
  </si>
  <si>
    <t>Spurious emissions for Inter-band NE-DC within FR1</t>
  </si>
  <si>
    <t>General Spurious Emissions for Inter-band NE-DC within FR1</t>
  </si>
  <si>
    <t>Spurious Emission band UE co-existence for Inter-band NE-DC within FR1</t>
  </si>
  <si>
    <t>6.5B.3.3A.1</t>
  </si>
  <si>
    <t>6.5B.3.3A.2</t>
  </si>
  <si>
    <t>Transmit Intermodulation for Inter-band NE-DC within FR1</t>
  </si>
  <si>
    <t>7.3B.2.4_1</t>
  </si>
  <si>
    <t>7.3B.2.4_1.1</t>
  </si>
  <si>
    <t>7.3B.2.4_1.2</t>
  </si>
  <si>
    <t>7.3B.2.4_1.3</t>
  </si>
  <si>
    <t>7.3B.2.4_1.4</t>
  </si>
  <si>
    <t>Reference sensitivity for Inter-band EN-DC including FR2 (&gt;2 CCs)</t>
  </si>
  <si>
    <t>7.3B.2.3_1</t>
  </si>
  <si>
    <t>7.3B.2.3_1.1</t>
  </si>
  <si>
    <t>7.3B.2.3_1.2</t>
  </si>
  <si>
    <t>7.3B.2.3_1.3</t>
  </si>
  <si>
    <t>7.3B.2.3_1.4</t>
  </si>
  <si>
    <t>7.3A</t>
  </si>
  <si>
    <t>Reference sensitivity for CA without EN-DC</t>
  </si>
  <si>
    <t>7.3A.1</t>
  </si>
  <si>
    <t>Update to align with core spec</t>
  </si>
  <si>
    <t>7.3A.3</t>
  </si>
  <si>
    <t>ΔRIB,c for CA</t>
  </si>
  <si>
    <t>Make void per core spec. No content to add</t>
  </si>
  <si>
    <t>7.3B.3.3.5</t>
  </si>
  <si>
    <t>Reference Sensitivity ΔRIB,c for EN-DC five bands within FR1</t>
  </si>
  <si>
    <t>Reference Sensitivity ΔRIB,c for EN-DC six bands within FR1</t>
  </si>
  <si>
    <t>Reference Sensitivity ΔRIB,c for EN-DC four bands within FR1</t>
  </si>
  <si>
    <t>Reference Sensitivity ΔRIB,c for for EN-DC three bands within FR1</t>
  </si>
  <si>
    <t>7.3B.3.4.5</t>
  </si>
  <si>
    <t>7.3B.3.5</t>
  </si>
  <si>
    <t>Reference Sensitivity ΔRIB,c for Inter-band EN-DC including FR1 and FR2</t>
  </si>
  <si>
    <t>Reference Sensitivity ΔRIB,c for Inter-band EN-DC in three bands including FR1 and FR2</t>
  </si>
  <si>
    <t>Reference Sensitivity ΔRIB,c for Inter-band EN-DC in four bands including FR1 and FR2</t>
  </si>
  <si>
    <t>Reference Sensitivity ΔRIB,c for Inter-band EN-DC in five bands including FR1 and FR2</t>
  </si>
  <si>
    <t>Reference Sensitivity ΔRIB,c for Inter-band EN-DC in six bands including FR1 and FR2</t>
  </si>
  <si>
    <t>7.4A</t>
  </si>
  <si>
    <t>Maximum Input Level for CA</t>
  </si>
  <si>
    <t>No test case details. Add snippet per agreed template</t>
  </si>
  <si>
    <t>7.3B.2.3A</t>
  </si>
  <si>
    <t>Reference sensitivity for Inter-band NE-DC within FR1 (2 CCs)</t>
  </si>
  <si>
    <t>7.4B.3_1</t>
  </si>
  <si>
    <t>7.4B.3_1.1</t>
  </si>
  <si>
    <t>7.4B.3_1.2</t>
  </si>
  <si>
    <t>7.4B.3_1.3</t>
  </si>
  <si>
    <t>7.4B.3_1.4</t>
  </si>
  <si>
    <t>7.4B.4_1</t>
  </si>
  <si>
    <t>Maximum Input Level for inter-band EN-DC including FR2 (&gt;2 CCs)</t>
  </si>
  <si>
    <t>7.4B.4_1.1</t>
  </si>
  <si>
    <t>7.4B.4_1.2</t>
  </si>
  <si>
    <t>7.4B.4_1.3</t>
  </si>
  <si>
    <t>7.4B.4_1.4</t>
  </si>
  <si>
    <t>Note TC# change. Test can be completed at RAN5#84</t>
  </si>
  <si>
    <t>Reference sensitivity for EN-DC within FR1 (&gt;2 CCs)</t>
  </si>
  <si>
    <t>Maximum Input Level for EN-DC within FR1 (&gt;2 CCs)</t>
  </si>
  <si>
    <t>Adjacent Channel Selectivity for CA</t>
  </si>
  <si>
    <t>7.5B.4_1</t>
  </si>
  <si>
    <t>Adjacent Channel Selectivity for inter-band EN-DC including FR2 (&gt;2 CCs)</t>
  </si>
  <si>
    <t>7.5B.4_1.2</t>
  </si>
  <si>
    <t>7.5B.4_1.3</t>
  </si>
  <si>
    <t>7.5B.4_1.1</t>
  </si>
  <si>
    <t>7.5B.4_1.4</t>
  </si>
  <si>
    <t>7.5B.3_1</t>
  </si>
  <si>
    <t>7.5B.3_1.1</t>
  </si>
  <si>
    <t>7.5B.3_1.2</t>
  </si>
  <si>
    <t>7.5B.3_1.3</t>
  </si>
  <si>
    <t>7.5B.3_1.4</t>
  </si>
  <si>
    <t>7.6A</t>
  </si>
  <si>
    <t>7.5A</t>
  </si>
  <si>
    <t>Blocking Characteristics for CA</t>
  </si>
  <si>
    <t>7.5B.3A</t>
  </si>
  <si>
    <t>Adjacent Channel Selectivity for inter-band NE-DC within FR1 (2 CCs)</t>
  </si>
  <si>
    <t>Maximum Input Level for inter-band NE-DC within FR1 (2 CCs)</t>
  </si>
  <si>
    <t>7.4B.3A</t>
  </si>
  <si>
    <t>Adjacent Channel Selectivity for inter-band EN-DC within FR1 (&gt;2 CCs)</t>
  </si>
  <si>
    <t>7.6B.2.3_1.1</t>
  </si>
  <si>
    <t>7.6B.2.3_1.2</t>
  </si>
  <si>
    <t>7.6B.2.3_1.3</t>
  </si>
  <si>
    <t>7.6B.2.3_1.4</t>
  </si>
  <si>
    <t>Inband blocking for EN-DC within FR1 (&gt;2 CCs)</t>
  </si>
  <si>
    <t>7.6B.2.3_1</t>
  </si>
  <si>
    <t>7.6B.2.4_1</t>
  </si>
  <si>
    <t>Inband blocking for inter-band EN-DC including FR2 (&gt;2 CCs)</t>
  </si>
  <si>
    <t>7.6B.2.4_1.1</t>
  </si>
  <si>
    <t>7.6B.2.4_1.2</t>
  </si>
  <si>
    <t>7.6B.2.4_1.3</t>
  </si>
  <si>
    <t>7.6B.2.4_1.4</t>
  </si>
  <si>
    <t>Out-of-band blocking for EN-DC within FR1 (&gt;2 CCs)</t>
  </si>
  <si>
    <t>7.6B.3.3_1</t>
  </si>
  <si>
    <t>7.6B.3.3_1.1</t>
  </si>
  <si>
    <t>7.6B.3.3_1.2</t>
  </si>
  <si>
    <t>7.6B.3.3_1.3</t>
  </si>
  <si>
    <t>7.6B.3.3_1.4</t>
  </si>
  <si>
    <t>7.6B.3.4_1</t>
  </si>
  <si>
    <t>7.6B.3.4_1.1</t>
  </si>
  <si>
    <t>7.6B.3.4_1.2</t>
  </si>
  <si>
    <t>7.6B.3.4_1.3</t>
  </si>
  <si>
    <t>7.6B.3.4_1.4</t>
  </si>
  <si>
    <t>7.6B.3.3A</t>
  </si>
  <si>
    <t>7.6B.2.3A</t>
  </si>
  <si>
    <t>Inband blocking for inter-band NE-DC within FR1 (2 CCs)</t>
  </si>
  <si>
    <t>Out-of-band blocking for inter-band NE-DC within FR1 (2 CCs)</t>
  </si>
  <si>
    <t>7.6B.4.3_1.1</t>
  </si>
  <si>
    <t>7.6B.4.3_1.2</t>
  </si>
  <si>
    <t>7.6B.4.3_1.3</t>
  </si>
  <si>
    <t>7.6B.4.3_1.4</t>
  </si>
  <si>
    <t>7.6B.4.3_1</t>
  </si>
  <si>
    <t>Narrow band blocking for EN-DC including FR1 (&gt;2 CCs)</t>
  </si>
  <si>
    <t>7.6B.4.3A</t>
  </si>
  <si>
    <t>Narrow band blocking for inter-band NE-DC within FR1 (2 CCs)</t>
  </si>
  <si>
    <t>7.6B.4.4_1</t>
  </si>
  <si>
    <t>7.6B.4.4_1.1</t>
  </si>
  <si>
    <t>7.6B.4.4_1.2</t>
  </si>
  <si>
    <t>7.6B.4.4_1.3</t>
  </si>
  <si>
    <t>7.6B.4.4_1.4</t>
  </si>
  <si>
    <t>Void</t>
  </si>
  <si>
    <t>SA FR2 requirements are void for Narrow-band blocking. No updates in 38.521-3 needed.</t>
  </si>
  <si>
    <t>SA FR2 requirements are void for Out of band blocking. No updates in 38.521-3 needed.</t>
  </si>
  <si>
    <t>7.7B.4_1</t>
  </si>
  <si>
    <t>7.7B.4_1.1</t>
  </si>
  <si>
    <t>7.7B.4_1.2</t>
  </si>
  <si>
    <t>7.7B.4_1.3</t>
  </si>
  <si>
    <t>7.7B.4_1.4</t>
  </si>
  <si>
    <t>7.7B.3_1</t>
  </si>
  <si>
    <t>Spurious Response for EN-DC within FR1 (&gt;2 CCs)</t>
  </si>
  <si>
    <t>7.7B.3_1.1</t>
  </si>
  <si>
    <t>7.7B.3_1.2</t>
  </si>
  <si>
    <t>7.7B.3_1.3</t>
  </si>
  <si>
    <t>7.7B.3_1.4</t>
  </si>
  <si>
    <t>7.7B.3A</t>
  </si>
  <si>
    <t>Spurious Response for inter-band NE-DC within FR1 (2 CCs)</t>
  </si>
  <si>
    <t>7.8B.2.4_1</t>
  </si>
  <si>
    <t>7.8B.2.4_1.1</t>
  </si>
  <si>
    <t>7.8B.2.4_1.2</t>
  </si>
  <si>
    <t>7.8B.2.4_1.3</t>
  </si>
  <si>
    <t>7.8B.2.4_1.4</t>
  </si>
  <si>
    <t>SA FR2 requirements are void for Spurious Response. No updates in 38.521-3 needed.</t>
  </si>
  <si>
    <t>Wideband Intermodulation for inter-band EN-DC within FR1 (&gt;2 CCs)</t>
  </si>
  <si>
    <t>7.8B.2.3_1</t>
  </si>
  <si>
    <t>7.8B.2.3_1.1</t>
  </si>
  <si>
    <t>7.8B.2.3_1.2</t>
  </si>
  <si>
    <t>7.8B.2.3_1.3</t>
  </si>
  <si>
    <t>7.8B.2.3_1.4</t>
  </si>
  <si>
    <t>7.8B.2.3A</t>
  </si>
  <si>
    <t>Wideband Intermodulation for inter-band NE-DC within FR1 (2 CCs)</t>
  </si>
  <si>
    <t>Spurious Emissions for inter-band EN-DC including FR2 (&gt;2 CCs)</t>
  </si>
  <si>
    <t>7.9B.4_1.1</t>
  </si>
  <si>
    <t>7.9B.4_1</t>
  </si>
  <si>
    <t>7.9B.4_1.2</t>
  </si>
  <si>
    <t>7.9B.4_1.3</t>
  </si>
  <si>
    <t>7.9B.4_1.4</t>
  </si>
  <si>
    <t>7.9B.3_1</t>
  </si>
  <si>
    <t>Spurious Emissions for inter-band EN-DC within FR1 (&gt;2 CCs)</t>
  </si>
  <si>
    <t>7.9B.3A</t>
  </si>
  <si>
    <t>Spurious Emissions for inter-band NE-DC within FR1 (2 CCs)</t>
  </si>
  <si>
    <t>Spurious Emissions for EN-DC within FR1 (6 CCs)</t>
  </si>
  <si>
    <t>7.B.3_1.1</t>
  </si>
  <si>
    <t>7.9B.3_1.2</t>
  </si>
  <si>
    <t>7.9B.3_1.3</t>
  </si>
  <si>
    <t>6.5B.5.1</t>
  </si>
  <si>
    <t>6.5B.5.2</t>
  </si>
  <si>
    <t>6.5B.5.3</t>
  </si>
  <si>
    <t>6.5B.5.3A</t>
  </si>
  <si>
    <t>6.5B.5.5</t>
  </si>
  <si>
    <t>6.3B.7</t>
  </si>
  <si>
    <t>Power Control for EN-DC</t>
  </si>
  <si>
    <t>6.3B.7.1</t>
  </si>
  <si>
    <t>Absolute Power Tolerance for EN-DC</t>
  </si>
  <si>
    <t>Relative Power Tolerance for EN-DC</t>
  </si>
  <si>
    <t>Aggregate Power Tolerance for EN-DC</t>
  </si>
  <si>
    <t>Aggregate Power Tolerance for intra-band contiguous EN-DC</t>
  </si>
  <si>
    <t>Aggregate Power Tolerance for intra-band non-contiguous EN-DC</t>
  </si>
  <si>
    <t>Aggregate Power Tolerance for inter-band EN-DC within FR1</t>
  </si>
  <si>
    <t>Aggregate Power Tolerance for inter-band EN-DC including FR2</t>
  </si>
  <si>
    <t>Relative Power Tolerance for intra-band contiguous EN-DC</t>
  </si>
  <si>
    <t>Relative Power Tolerance for intra-band non-contiguous EN-DC</t>
  </si>
  <si>
    <t>Relative Power Tolerance for inter-band EN-DC within FR1</t>
  </si>
  <si>
    <t>Relative Power Tolerance for inter-band EN-DC including FR2</t>
  </si>
  <si>
    <t>Absolute Power Tolerance for intra-band contiguous EN-DC</t>
  </si>
  <si>
    <t>Absolute Power Tolerance for intra-band non-contiguous EN-DC</t>
  </si>
  <si>
    <t>Absolute Power Tolerance for inter-band EN-DC within FR1</t>
  </si>
  <si>
    <t>Absolute Power Tolerance for inter-band EN-DC including FR2</t>
  </si>
  <si>
    <t>6.3B.7.1.2</t>
  </si>
  <si>
    <t>6.3B.7.1.3</t>
  </si>
  <si>
    <t>6.3B.7.1.4</t>
  </si>
  <si>
    <t>6.3B.7.1.1</t>
  </si>
  <si>
    <t>6.3B.7.2</t>
  </si>
  <si>
    <t>6.3B.7.2.1</t>
  </si>
  <si>
    <t>6.3B.7.2.2</t>
  </si>
  <si>
    <t>6.3B.7.2.3</t>
  </si>
  <si>
    <t>6.3B.7.2.4</t>
  </si>
  <si>
    <t>6.3B.7.3</t>
  </si>
  <si>
    <t>6.3B.7.3.1</t>
  </si>
  <si>
    <t>6.3B.7.3.2</t>
  </si>
  <si>
    <t>6.3B.7.3.3</t>
  </si>
  <si>
    <t>6.3B.7.3.4</t>
  </si>
  <si>
    <t>test title needs update in CR</t>
  </si>
  <si>
    <t>UE Maximum Output Power for DC</t>
  </si>
  <si>
    <t>UE Maximum Output Power reduction for DC</t>
  </si>
  <si>
    <t>Configured output power level for DC</t>
  </si>
  <si>
    <t>Configured output power for DC</t>
  </si>
  <si>
    <t>Output power dynamics for DC</t>
  </si>
  <si>
    <t>Minimum Output Power for DC</t>
  </si>
  <si>
    <t>Transmit Signal Quality for DC</t>
  </si>
  <si>
    <t>Frequency Error for DC</t>
  </si>
  <si>
    <t>Transmit Modulation Quality DC</t>
  </si>
  <si>
    <t>delete?</t>
  </si>
  <si>
    <t>Output RF spectrum emissions for DC</t>
  </si>
  <si>
    <t>Out of Band emissions for DC</t>
  </si>
  <si>
    <t>Spurious emissions for DC</t>
  </si>
  <si>
    <t>Adjacent Channel Selectivity for DC</t>
  </si>
  <si>
    <t>Blocking Characteristics for DC in FR1</t>
  </si>
  <si>
    <t>Inband blocking for DC within FR1</t>
  </si>
  <si>
    <t>Out-of-band blocking for DC in FR1</t>
  </si>
  <si>
    <t>Narrow band blocking for DC in FR1</t>
  </si>
  <si>
    <t>Spurious Response for DC in FR1</t>
  </si>
  <si>
    <t>Intermodulation Characteristics for DC in FR1</t>
  </si>
  <si>
    <t>Spurious Emissions for DC in FR1</t>
  </si>
  <si>
    <t>6MT3</t>
  </si>
  <si>
    <t>RAN5#85 (Nov-19)
  MU: RAN5#85 (Nov-19)
  TT: RAN5#85 (Nov-19)</t>
  </si>
  <si>
    <t>RAN5#87 (May-20)</t>
  </si>
  <si>
    <t>RAN5#88 (Aug-20)</t>
  </si>
  <si>
    <t>RAN5#89 (Nov-20)</t>
  </si>
  <si>
    <t>RAN5#86 (Feb-20)</t>
  </si>
  <si>
    <t>RAN5#86 (Feb-20)
  MU: RAN5#86 (Feb-20)
  TT: RAN5#86 (Feb-20)</t>
  </si>
  <si>
    <t>Completed at RAN5#85</t>
  </si>
  <si>
    <t>Phase 7</t>
  </si>
  <si>
    <t>Phase 8</t>
  </si>
  <si>
    <t>6MT1</t>
  </si>
  <si>
    <t>RAN5#86 (Feb-20)
  MU: RAN5#87 (May-20)
  TT: RAN5#87 (May-20)</t>
  </si>
  <si>
    <t>6MT2</t>
  </si>
  <si>
    <t>7MT1</t>
  </si>
  <si>
    <t>RAN5#87 (May-20)
  MU: RAN5#87 (May-20)
  TT: RAN5#87 (May-20)</t>
  </si>
  <si>
    <t>7MT2</t>
  </si>
  <si>
    <t>RAN5#87 (May-20)
  MU: RAN5#86 (Feb-20)
  TT: RAN5#86 (Feb-20)</t>
  </si>
  <si>
    <t>7MT3</t>
  </si>
  <si>
    <t>8MT1</t>
  </si>
  <si>
    <t>RAN5#88 (Aug-20)
  MU: RAN5#87 (May-20)
  TT: RAN5#87 (May-20)</t>
  </si>
  <si>
    <t>8MT2</t>
  </si>
  <si>
    <t>RAN5#88 (Aug-20)
  MU: RAN5#86 (Feb-20)
  TT: RAN5#86 (Feb-20)</t>
  </si>
  <si>
    <t>8MT3</t>
  </si>
  <si>
    <t>Additional Test Points under investigation</t>
  </si>
  <si>
    <t>Completed at RAN5#86e</t>
  </si>
  <si>
    <t>RAN4 dependency</t>
  </si>
  <si>
    <t>Modified MPR behavior</t>
  </si>
  <si>
    <t>R5-201198</t>
  </si>
  <si>
    <t>Annex N</t>
  </si>
  <si>
    <t>Completed at RAN5#86-e</t>
  </si>
  <si>
    <t>6.2B.1.4D</t>
  </si>
  <si>
    <t>UE Maximum Output Power for Inter-Band EN-DC including FR2 for UL-MIMO</t>
  </si>
  <si>
    <t>6.2B.1.5D</t>
  </si>
  <si>
    <t>UE Maximum Output Power for Inter-Band EN-DC including both FR1 and FR2  for UL-MIMO</t>
  </si>
  <si>
    <t>UE Maximum Output power reduction for inter-band EN-DC including FR2  for UL-MIMO</t>
  </si>
  <si>
    <t>6.2B.2.4D</t>
  </si>
  <si>
    <t>6.2B.2.5D</t>
  </si>
  <si>
    <t>UE Maximum Output power reduction for inter-band EN-DC including both FR1 and FR2 for UL-MIMO</t>
  </si>
  <si>
    <t>FR1+FR2 Testability. No TC details needed.</t>
  </si>
  <si>
    <t>No TC details needed. FR1+FR2 testability issue.</t>
  </si>
  <si>
    <t>UE Additional Maximum Output power reduction for inter-band EN-DC including FR2 for UL-MIMO</t>
  </si>
  <si>
    <t>6.2B.3.4D</t>
  </si>
  <si>
    <t>6.2B.3.5D</t>
  </si>
  <si>
    <t>6.6B</t>
  </si>
  <si>
    <t>Beam Correspondence</t>
  </si>
  <si>
    <t>6.6B.1</t>
  </si>
  <si>
    <t>Beam Correspondence for DC</t>
  </si>
  <si>
    <t>6.6B.1.1</t>
  </si>
  <si>
    <t>6.6B.1.2</t>
  </si>
  <si>
    <t>6.6B.1.3</t>
  </si>
  <si>
    <t>6.6B.1.4</t>
  </si>
  <si>
    <t>Beam Correspondence for Inter-band EN-DC within FR1</t>
  </si>
  <si>
    <t>Beam Correspondence for Intra-band contiguous EN-DC</t>
  </si>
  <si>
    <t>Beam Correspondence for Intra-band non-contiguous EN-DC</t>
  </si>
  <si>
    <t>6.6B.1.3a</t>
  </si>
  <si>
    <t>Beam Correspondence for Inter-band NE-DC within FR1</t>
  </si>
  <si>
    <t>Beam Correspondence for Inter-band EN-DC within FR2 (2 CCs)</t>
  </si>
  <si>
    <t>6.6B.1.5</t>
  </si>
  <si>
    <t>Beam Correspondence for Inter-band EN-DC including FR1 and FR2 (3 CCs)</t>
  </si>
  <si>
    <t>Samsung</t>
  </si>
  <si>
    <t>Power control EN-DC not tested. No test case details added.</t>
  </si>
  <si>
    <t xml:space="preserve">Test is complete for PC3. </t>
  </si>
  <si>
    <t>Phase 9</t>
  </si>
  <si>
    <t>Phase 10</t>
  </si>
  <si>
    <t>FFS</t>
  </si>
  <si>
    <t>Overall# WP items:
Phase 1.5 # WP items:
Phase 2# WP items:
Phase 3# WP items:
Phase 4# WP items
Phase 5# WP items
Phase 6# WP items
Phase 7# WP items
Phase 8# WP items
Phase 9# WP items
Phase 10# WP items</t>
  </si>
  <si>
    <t>9MT1</t>
  </si>
  <si>
    <t>9MT2</t>
  </si>
  <si>
    <t>9MT3</t>
  </si>
  <si>
    <t>6.4B.1.4D</t>
  </si>
  <si>
    <t>Frequency error for inter-band EN-DC including FR2 for UL-MIMO</t>
  </si>
  <si>
    <t>Frequency error for inter-band EN-DC including both FR1 and FR2 for UL-MIMO</t>
  </si>
  <si>
    <t>6.4B.1.5D</t>
  </si>
  <si>
    <t>Beam Correspondence for Inter-band EN-DC within FR2 for UL-MIMO (2 CCs)</t>
  </si>
  <si>
    <t>6.6B.1.4D</t>
  </si>
  <si>
    <t>6.6B.1.5D</t>
  </si>
  <si>
    <t>Beam Correspondence for Inter-band EN-DC including FR1 and FR2 for UL-MIMO (2 CCs)</t>
  </si>
  <si>
    <t>6.3B.2.4D</t>
  </si>
  <si>
    <t>6.3B.1.4D</t>
  </si>
  <si>
    <t>Minimum output power for inter-band EN-DC including FR2 for UL-MIMO</t>
  </si>
  <si>
    <t>Transmit OFF Power for inter-band EN-DC including FR2 for UL-MIMO</t>
  </si>
  <si>
    <t>6.3B.3.4D</t>
  </si>
  <si>
    <t>Tx ON/OFF time mask for inter-band EN-DC including FR2 for UL-MIMO</t>
  </si>
  <si>
    <t>PRACH time mask for inter-band EN-DC including FR2 for UL-MIMO</t>
  </si>
  <si>
    <t>6.3B.4.4D</t>
  </si>
  <si>
    <t>Currently out of scope per RAN5 leadership. Needs support from interested companies</t>
  </si>
  <si>
    <t>Error Vector Magnitude for inter-band EN-DC including  FR2 for UL-MIMO</t>
  </si>
  <si>
    <t>In-band Emissions for inter-band EN-DC including  FR2 for UL-MIMO</t>
  </si>
  <si>
    <t>Carrier Leakage for inter-band EN-DC including  FR2 for UL-MIMO</t>
  </si>
  <si>
    <t>EVM Equalizer Flatness for inter-band EN-DC including  FR2 for UL-MIMO</t>
  </si>
  <si>
    <t>6.5B.1.4D</t>
  </si>
  <si>
    <t>Occupied bandwidth for inter-band EN-DC including  FR2 for UL-MIMO</t>
  </si>
  <si>
    <t>Adjacent channel leakage ratio for inter-band EN-DC including  FR2 for UL-MIMO</t>
  </si>
  <si>
    <t>Spectrum emissions mask for inter-band EN-DC including  FR2 for UL-MIMO</t>
  </si>
  <si>
    <t>6.5B.2.4D.3</t>
  </si>
  <si>
    <t>General Spurious Emissions  for inter-band EN-DC including  FR2 for UL-MIMO</t>
  </si>
  <si>
    <t>Spurious emission band UE co-existence for inter-band EN-DC including  FR2 for UL-MIMO</t>
  </si>
  <si>
    <t>General Spurious Emissions for inter-band EN-DC including FR1 and FR2 for UL-MIMO</t>
  </si>
  <si>
    <t>Spurious emission band UE co-existence for inter-band EN-DC including FR1 and FR2 for UL-MIMO</t>
  </si>
  <si>
    <t>Reference sensitivity  for inter-band EN-DC including FR1 and FR2 for UL-MIMO</t>
  </si>
  <si>
    <t>Reference sensitivity  for inter-band EN-DC including FR2 for UL-MIMO</t>
  </si>
  <si>
    <t>7.3B.2.4D</t>
  </si>
  <si>
    <t>7.3B.2.5D</t>
  </si>
  <si>
    <t>Maximum Input Level for inter-band EN-DC including FR2 for UL-MIMO</t>
  </si>
  <si>
    <t>7.4B.4D</t>
  </si>
  <si>
    <t>7.4B.5D</t>
  </si>
  <si>
    <t>7.5B.4D</t>
  </si>
  <si>
    <t>7.5B.5D</t>
  </si>
  <si>
    <t>Adjacent Channel Selectivity for inter-band EN-DC including FR2 for UL-MIMO</t>
  </si>
  <si>
    <t>Adjacent Channel Selectivity for inter-band EN-DC including FR1 and FR2 for UL-MIMO</t>
  </si>
  <si>
    <t>Maximum Input Level for inter-band EN-DC including FR1 and FR2 for UL-MIMO</t>
  </si>
  <si>
    <t>7.6B.2.4D</t>
  </si>
  <si>
    <t>7.6B.2.5D</t>
  </si>
  <si>
    <t>Inband blocking for inter-band EN-DC including FR2 for UL-MIMO</t>
  </si>
  <si>
    <t>Inband blockingfor inter-band EN-DC including FR1 and FR2 for UL-MIMO</t>
  </si>
  <si>
    <t>7.9B.3_1.4</t>
  </si>
  <si>
    <t>6.4B.2.4.1D</t>
  </si>
  <si>
    <t>6.4B.2.4.2D</t>
  </si>
  <si>
    <t>6.4B.2.4.3D</t>
  </si>
  <si>
    <t>6.4B.2.4.4D</t>
  </si>
  <si>
    <t>6.5B.2.4.1D</t>
  </si>
  <si>
    <t>6.5B.3.4.1D</t>
  </si>
  <si>
    <t>6.5B.3.4.2D</t>
  </si>
  <si>
    <t>6.5B.3.5.1D</t>
  </si>
  <si>
    <t>6.5B.3.5.2D</t>
  </si>
  <si>
    <t>FR1+FR2 Testability. Basic text to add..No TC details needed.</t>
  </si>
  <si>
    <t>Refers back to SA UL-MIMO test. Anchor-agnostic.</t>
  </si>
  <si>
    <t>Test can be 100% completed for at least 1 NS value at RAN5#87. Wgap parameters to be decided by RAN5.</t>
  </si>
  <si>
    <t>This test can be completed at RAN5#87. No dependencies</t>
  </si>
  <si>
    <t>Wgap can be defined by RAN5. This test can be completed at RAN5#87</t>
  </si>
  <si>
    <t>SA reqs apply. Test can be completed at RAN5#87</t>
  </si>
  <si>
    <t>Test can be completed at RAN5#87</t>
  </si>
  <si>
    <t>SA reqs apply; Update title in spec. Test can be completed at RAN5#87</t>
  </si>
  <si>
    <t>SA reqs apply; Test can be completed at RAN5#87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</si>
</sst>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8"/>
      <name val="Calibri"/>
      <family val="2"/>
      <scheme val="minor"/>
    </font>
    <font>
      <strike/>
      <sz val="11"/>
      <color theme="1"/>
      <name val="Arial"/>
      <family val="2"/>
    </font>
    <font>
      <strike/>
      <sz val="8"/>
      <color theme="1"/>
      <name val="Arial"/>
      <family val="2"/>
    </font>
    <font>
      <strike/>
      <sz val="8"/>
      <color theme="1"/>
      <name val="Calibri"/>
      <family val="2"/>
      <scheme val="minor"/>
    </font>
    <font>
      <strike/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</cellStyleXfs>
  <cellXfs count="720">
    <xf numFmtId="0" fontId="0" fillId="0" borderId="0" xfId="0"/>
    <xf numFmtId="0" fontId="0" fillId="3" borderId="1" xfId="0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4" borderId="2" xfId="0" applyFill="1" applyBorder="1" applyAlignment="1">
      <alignment horizontal="right" vertical="top"/>
    </xf>
    <xf numFmtId="0" fontId="12" fillId="4" borderId="2" xfId="0" applyFont="1" applyFill="1" applyBorder="1" applyAlignment="1">
      <alignment horizontal="right" vertical="top"/>
    </xf>
    <xf numFmtId="0" fontId="12" fillId="5" borderId="0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/>
    </xf>
    <xf numFmtId="0" fontId="0" fillId="3" borderId="2" xfId="0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13" fillId="4" borderId="0" xfId="0" applyFont="1" applyFill="1" applyBorder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16" fillId="3" borderId="3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16" fillId="3" borderId="1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17" fillId="6" borderId="6" xfId="0" applyFont="1" applyFill="1" applyBorder="1" applyAlignment="1">
      <alignment horizontal="left" vertical="top"/>
    </xf>
    <xf numFmtId="0" fontId="17" fillId="6" borderId="7" xfId="0" applyFont="1" applyFill="1" applyBorder="1" applyAlignment="1">
      <alignment horizontal="left" vertical="top"/>
    </xf>
    <xf numFmtId="0" fontId="17" fillId="6" borderId="1" xfId="0" applyFont="1" applyFill="1" applyBorder="1" applyAlignment="1">
      <alignment horizontal="left" vertical="top"/>
    </xf>
    <xf numFmtId="0" fontId="16" fillId="3" borderId="7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3" borderId="9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4" borderId="0" xfId="0" applyFont="1" applyFill="1" applyBorder="1" applyAlignment="1">
      <alignment horizontal="right" vertical="top" wrapText="1"/>
    </xf>
    <xf numFmtId="0" fontId="0" fillId="4" borderId="0" xfId="0" applyFont="1" applyFill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top"/>
    </xf>
    <xf numFmtId="0" fontId="20" fillId="4" borderId="0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top"/>
    </xf>
    <xf numFmtId="0" fontId="0" fillId="8" borderId="0" xfId="0" applyFont="1" applyFill="1" applyBorder="1" applyAlignment="1">
      <alignment horizontal="left" vertical="top"/>
    </xf>
    <xf numFmtId="0" fontId="0" fillId="3" borderId="11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19" fillId="7" borderId="2" xfId="0" applyFont="1" applyFill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9" fontId="18" fillId="2" borderId="2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0" fillId="9" borderId="2" xfId="0" applyFont="1" applyFill="1" applyBorder="1" applyAlignment="1">
      <alignment horizontal="left" vertical="top" wrapText="1"/>
    </xf>
    <xf numFmtId="0" fontId="19" fillId="7" borderId="7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0" fontId="0" fillId="7" borderId="6" xfId="0" applyFont="1" applyFill="1" applyBorder="1" applyAlignment="1">
      <alignment horizontal="center" vertical="top"/>
    </xf>
    <xf numFmtId="0" fontId="15" fillId="7" borderId="10" xfId="0" applyFont="1" applyFill="1" applyBorder="1" applyAlignment="1">
      <alignment horizontal="left" vertical="top"/>
    </xf>
    <xf numFmtId="0" fontId="0" fillId="7" borderId="0" xfId="0" applyFont="1" applyFill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top"/>
    </xf>
    <xf numFmtId="0" fontId="17" fillId="6" borderId="7" xfId="0" applyNumberFormat="1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left" vertical="top" wrapText="1"/>
    </xf>
    <xf numFmtId="0" fontId="11" fillId="7" borderId="13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7" borderId="0" xfId="0" quotePrefix="1" applyFont="1" applyFill="1" applyBorder="1" applyAlignment="1">
      <alignment horizontal="left" vertical="top" wrapText="1"/>
    </xf>
    <xf numFmtId="0" fontId="0" fillId="0" borderId="0" xfId="0"/>
    <xf numFmtId="0" fontId="10" fillId="0" borderId="0" xfId="0" applyFont="1"/>
    <xf numFmtId="0" fontId="8" fillId="10" borderId="2" xfId="3" applyFont="1" applyFill="1" applyBorder="1" applyAlignment="1">
      <alignment horizontal="center" vertical="top" wrapText="1"/>
    </xf>
    <xf numFmtId="0" fontId="8" fillId="10" borderId="12" xfId="3" applyFont="1" applyFill="1" applyBorder="1" applyAlignment="1">
      <alignment horizontal="center" vertical="top" wrapText="1"/>
    </xf>
    <xf numFmtId="0" fontId="0" fillId="9" borderId="12" xfId="0" applyFill="1" applyBorder="1" applyAlignment="1">
      <alignment horizontal="center" vertical="top" wrapText="1"/>
    </xf>
    <xf numFmtId="0" fontId="0" fillId="9" borderId="14" xfId="0" applyFill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9" borderId="4" xfId="0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5" borderId="0" xfId="0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0" xfId="0" quotePrefix="1" applyFont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9" fontId="21" fillId="2" borderId="10" xfId="0" applyNumberFormat="1" applyFont="1" applyFill="1" applyBorder="1" applyAlignment="1">
      <alignment horizontal="center" vertical="top"/>
    </xf>
    <xf numFmtId="0" fontId="1" fillId="11" borderId="15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left" vertical="top" wrapText="1"/>
    </xf>
    <xf numFmtId="0" fontId="1" fillId="11" borderId="7" xfId="0" applyFont="1" applyFill="1" applyBorder="1" applyAlignment="1">
      <alignment horizontal="center" wrapText="1"/>
    </xf>
    <xf numFmtId="0" fontId="0" fillId="3" borderId="7" xfId="0" applyFill="1" applyBorder="1" applyAlignment="1">
      <alignment horizontal="left" vertical="top"/>
    </xf>
    <xf numFmtId="0" fontId="0" fillId="3" borderId="7" xfId="0" applyFont="1" applyFill="1" applyBorder="1" applyAlignment="1">
      <alignment horizontal="center" vertical="top"/>
    </xf>
    <xf numFmtId="0" fontId="1" fillId="11" borderId="2" xfId="0" applyFont="1" applyFill="1" applyBorder="1" applyAlignment="1">
      <alignment horizontal="center" textRotation="90" wrapText="1"/>
    </xf>
    <xf numFmtId="0" fontId="15" fillId="7" borderId="2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top"/>
    </xf>
    <xf numFmtId="0" fontId="16" fillId="3" borderId="8" xfId="0" applyFont="1" applyFill="1" applyBorder="1" applyAlignment="1">
      <alignment horizontal="left" vertical="top"/>
    </xf>
    <xf numFmtId="9" fontId="22" fillId="2" borderId="2" xfId="0" applyNumberFormat="1" applyFont="1" applyFill="1" applyBorder="1" applyAlignment="1">
      <alignment horizontal="center" vertical="top"/>
    </xf>
    <xf numFmtId="0" fontId="4" fillId="11" borderId="1" xfId="0" applyFont="1" applyFill="1" applyBorder="1" applyAlignment="1">
      <alignment horizontal="center" textRotation="90" wrapText="1"/>
    </xf>
    <xf numFmtId="0" fontId="12" fillId="5" borderId="0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1" fontId="21" fillId="2" borderId="10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11" borderId="16" xfId="0" applyFont="1" applyFill="1" applyBorder="1" applyAlignment="1">
      <alignment horizontal="center" textRotation="90" wrapText="1"/>
    </xf>
    <xf numFmtId="0" fontId="1" fillId="11" borderId="17" xfId="0" applyFont="1" applyFill="1" applyBorder="1" applyAlignment="1">
      <alignment horizontal="center" textRotation="90" wrapText="1"/>
    </xf>
    <xf numFmtId="0" fontId="0" fillId="3" borderId="15" xfId="0" applyFont="1" applyFill="1" applyBorder="1" applyAlignment="1">
      <alignment horizontal="center" vertical="top"/>
    </xf>
    <xf numFmtId="0" fontId="4" fillId="12" borderId="18" xfId="0" applyFont="1" applyFill="1" applyBorder="1" applyAlignment="1">
      <alignment horizontal="center" textRotation="90" wrapText="1"/>
    </xf>
    <xf numFmtId="0" fontId="4" fillId="12" borderId="19" xfId="0" applyFont="1" applyFill="1" applyBorder="1" applyAlignment="1">
      <alignment horizontal="center" textRotation="90" wrapText="1"/>
    </xf>
    <xf numFmtId="9" fontId="22" fillId="2" borderId="17" xfId="0" applyNumberFormat="1" applyFont="1" applyFill="1" applyBorder="1" applyAlignment="1">
      <alignment horizontal="center" vertical="top"/>
    </xf>
    <xf numFmtId="0" fontId="0" fillId="8" borderId="20" xfId="0" applyFont="1" applyFill="1" applyBorder="1" applyAlignment="1">
      <alignment horizontal="left" vertical="top"/>
    </xf>
    <xf numFmtId="0" fontId="0" fillId="8" borderId="21" xfId="0" applyFont="1" applyFill="1" applyBorder="1" applyAlignment="1">
      <alignment horizontal="left" vertical="top"/>
    </xf>
    <xf numFmtId="9" fontId="21" fillId="2" borderId="22" xfId="0" applyNumberFormat="1" applyFont="1" applyFill="1" applyBorder="1" applyAlignment="1">
      <alignment horizontal="center" vertical="top"/>
    </xf>
    <xf numFmtId="0" fontId="1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0" fontId="15" fillId="3" borderId="24" xfId="0" applyFont="1" applyFill="1" applyBorder="1" applyAlignment="1">
      <alignment horizontal="left" vertical="top"/>
    </xf>
    <xf numFmtId="0" fontId="17" fillId="6" borderId="15" xfId="0" applyFont="1" applyFill="1" applyBorder="1" applyAlignment="1">
      <alignment horizontal="left" vertical="top"/>
    </xf>
    <xf numFmtId="1" fontId="21" fillId="2" borderId="23" xfId="0" applyNumberFormat="1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0" fillId="0" borderId="16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6" fillId="3" borderId="18" xfId="0" applyFont="1" applyFill="1" applyBorder="1" applyAlignment="1">
      <alignment horizontal="left" vertical="top"/>
    </xf>
    <xf numFmtId="0" fontId="17" fillId="6" borderId="25" xfId="0" applyFont="1" applyFill="1" applyBorder="1" applyAlignment="1">
      <alignment horizontal="left" vertical="top"/>
    </xf>
    <xf numFmtId="0" fontId="4" fillId="12" borderId="3" xfId="0" applyFont="1" applyFill="1" applyBorder="1" applyAlignment="1">
      <alignment horizontal="center" textRotation="90" wrapText="1"/>
    </xf>
    <xf numFmtId="0" fontId="4" fillId="12" borderId="8" xfId="0" applyFont="1" applyFill="1" applyBorder="1" applyAlignment="1">
      <alignment horizontal="center" textRotation="90" wrapText="1"/>
    </xf>
    <xf numFmtId="0" fontId="15" fillId="7" borderId="10" xfId="0" applyFont="1" applyFill="1" applyBorder="1" applyAlignment="1">
      <alignment horizontal="center" vertical="top" wrapText="1"/>
    </xf>
    <xf numFmtId="0" fontId="11" fillId="13" borderId="5" xfId="0" applyFont="1" applyFill="1" applyBorder="1" applyAlignment="1">
      <alignment horizontal="center" textRotation="90"/>
    </xf>
    <xf numFmtId="0" fontId="0" fillId="3" borderId="9" xfId="0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left" vertical="top"/>
    </xf>
    <xf numFmtId="0" fontId="0" fillId="3" borderId="13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 wrapText="1"/>
    </xf>
    <xf numFmtId="0" fontId="19" fillId="7" borderId="6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11" fillId="13" borderId="24" xfId="0" applyFont="1" applyFill="1" applyBorder="1" applyAlignment="1">
      <alignment horizontal="center" textRotation="90"/>
    </xf>
    <xf numFmtId="0" fontId="0" fillId="3" borderId="26" xfId="0" applyFont="1" applyFill="1" applyBorder="1" applyAlignment="1">
      <alignment horizontal="center" vertical="top"/>
    </xf>
    <xf numFmtId="0" fontId="16" fillId="3" borderId="24" xfId="0" applyFont="1" applyFill="1" applyBorder="1" applyAlignment="1">
      <alignment horizontal="left" vertical="top"/>
    </xf>
    <xf numFmtId="0" fontId="16" fillId="3" borderId="15" xfId="0" applyFont="1" applyFill="1" applyBorder="1" applyAlignment="1">
      <alignment horizontal="left" vertical="top"/>
    </xf>
    <xf numFmtId="0" fontId="0" fillId="8" borderId="27" xfId="0" applyFont="1" applyFill="1" applyBorder="1" applyAlignment="1">
      <alignment horizontal="left" vertical="top"/>
    </xf>
    <xf numFmtId="0" fontId="12" fillId="4" borderId="28" xfId="0" applyFont="1" applyFill="1" applyBorder="1" applyAlignment="1">
      <alignment horizontal="right" vertical="top"/>
    </xf>
    <xf numFmtId="0" fontId="11" fillId="13" borderId="9" xfId="0" applyFont="1" applyFill="1" applyBorder="1" applyAlignment="1">
      <alignment horizontal="center" textRotation="90"/>
    </xf>
    <xf numFmtId="0" fontId="11" fillId="13" borderId="26" xfId="0" applyFont="1" applyFill="1" applyBorder="1" applyAlignment="1">
      <alignment horizontal="center" textRotation="90"/>
    </xf>
    <xf numFmtId="0" fontId="20" fillId="4" borderId="0" xfId="0" applyFont="1" applyFill="1" applyBorder="1" applyAlignment="1">
      <alignment horizontal="left" vertical="top"/>
    </xf>
    <xf numFmtId="0" fontId="23" fillId="4" borderId="0" xfId="0" applyFont="1" applyFill="1" applyBorder="1" applyAlignment="1">
      <alignment horizontal="right" vertical="top"/>
    </xf>
    <xf numFmtId="0" fontId="23" fillId="4" borderId="0" xfId="0" applyFont="1" applyFill="1" applyBorder="1" applyAlignment="1">
      <alignment horizontal="center" vertical="top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9" borderId="0" xfId="0" applyFill="1" applyBorder="1"/>
    <xf numFmtId="0" fontId="0" fillId="9" borderId="0" xfId="0" applyFill="1"/>
    <xf numFmtId="0" fontId="8" fillId="14" borderId="0" xfId="0" applyFont="1" applyFill="1" applyBorder="1" applyAlignment="1">
      <alignment horizontal="center" wrapText="1"/>
    </xf>
    <xf numFmtId="0" fontId="8" fillId="15" borderId="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9" borderId="0" xfId="0" applyFill="1" applyAlignment="1">
      <alignment wrapText="1"/>
    </xf>
    <xf numFmtId="0" fontId="20" fillId="16" borderId="2" xfId="0" applyFont="1" applyFill="1" applyBorder="1" applyAlignment="1">
      <alignment horizontal="center"/>
    </xf>
    <xf numFmtId="9" fontId="21" fillId="2" borderId="22" xfId="0" applyNumberFormat="1" applyFont="1" applyFill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1" fontId="21" fillId="2" borderId="10" xfId="0" applyNumberFormat="1" applyFont="1" applyFill="1" applyBorder="1" applyAlignment="1">
      <alignment horizontal="center" vertical="top"/>
    </xf>
    <xf numFmtId="9" fontId="22" fillId="2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9" fontId="21" fillId="2" borderId="22" xfId="0" applyNumberFormat="1" applyFont="1" applyFill="1" applyBorder="1" applyAlignment="1">
      <alignment horizontal="center" vertical="top"/>
    </xf>
    <xf numFmtId="0" fontId="25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 wrapText="1"/>
    </xf>
    <xf numFmtId="0" fontId="11" fillId="7" borderId="6" xfId="0" applyFont="1" applyFill="1" applyBorder="1" applyAlignment="1">
      <alignment horizontal="left" vertical="top" wrapText="1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left" vertical="top" wrapText="1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9" fillId="7" borderId="6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0" fontId="0" fillId="7" borderId="0" xfId="0" quotePrefix="1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7" fillId="6" borderId="1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9" fontId="18" fillId="2" borderId="4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16" fillId="3" borderId="9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7" fillId="6" borderId="10" xfId="0" applyFont="1" applyFill="1" applyBorder="1" applyAlignment="1">
      <alignment horizontal="left" vertical="top"/>
    </xf>
    <xf numFmtId="0" fontId="19" fillId="7" borderId="1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left" vertical="top" wrapText="1"/>
    </xf>
    <xf numFmtId="0" fontId="17" fillId="0" borderId="10" xfId="0" applyFont="1" applyFill="1" applyBorder="1" applyAlignment="1">
      <alignment horizontal="left" vertical="top"/>
    </xf>
    <xf numFmtId="0" fontId="19" fillId="7" borderId="7" xfId="0" applyFont="1" applyFill="1" applyBorder="1" applyAlignment="1">
      <alignment horizontal="left" vertical="top" wrapText="1"/>
    </xf>
    <xf numFmtId="0" fontId="19" fillId="7" borderId="1" xfId="0" applyFont="1" applyFill="1" applyBorder="1" applyAlignment="1">
      <alignment horizontal="left" vertical="top" wrapText="1"/>
    </xf>
    <xf numFmtId="0" fontId="0" fillId="7" borderId="2" xfId="0" applyFont="1" applyFill="1" applyBorder="1" applyAlignment="1">
      <alignment horizontal="center" vertical="top"/>
    </xf>
    <xf numFmtId="0" fontId="11" fillId="7" borderId="2" xfId="0" applyFont="1" applyFill="1" applyBorder="1" applyAlignment="1">
      <alignment horizontal="left" vertical="top" wrapText="1"/>
    </xf>
    <xf numFmtId="0" fontId="17" fillId="7" borderId="10" xfId="0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0" fillId="7" borderId="4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/>
    </xf>
    <xf numFmtId="0" fontId="0" fillId="7" borderId="0" xfId="0" applyFont="1" applyFill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0" fillId="7" borderId="2" xfId="0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13" xfId="0" applyNumberFormat="1" applyFont="1" applyFill="1" applyBorder="1" applyAlignment="1">
      <alignment horizontal="center" vertical="top"/>
    </xf>
    <xf numFmtId="1" fontId="21" fillId="2" borderId="10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1" fontId="21" fillId="2" borderId="23" xfId="0" applyNumberFormat="1" applyFont="1" applyFill="1" applyBorder="1" applyAlignment="1">
      <alignment horizontal="center" vertical="top"/>
    </xf>
    <xf numFmtId="0" fontId="0" fillId="3" borderId="13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left" vertical="top" wrapText="1"/>
    </xf>
    <xf numFmtId="9" fontId="21" fillId="2" borderId="22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9" fontId="18" fillId="7" borderId="4" xfId="0" applyNumberFormat="1" applyFont="1" applyFill="1" applyBorder="1" applyAlignment="1">
      <alignment horizontal="center" vertical="top"/>
    </xf>
    <xf numFmtId="0" fontId="0" fillId="7" borderId="13" xfId="0" applyFont="1" applyFill="1" applyBorder="1" applyAlignment="1">
      <alignment horizontal="left" vertical="top"/>
    </xf>
    <xf numFmtId="1" fontId="21" fillId="7" borderId="23" xfId="0" applyNumberFormat="1" applyFont="1" applyFill="1" applyBorder="1" applyAlignment="1">
      <alignment horizontal="center" vertical="top"/>
    </xf>
    <xf numFmtId="9" fontId="21" fillId="7" borderId="13" xfId="0" applyNumberFormat="1" applyFont="1" applyFill="1" applyBorder="1" applyAlignment="1">
      <alignment horizontal="center" vertical="top"/>
    </xf>
    <xf numFmtId="9" fontId="21" fillId="7" borderId="22" xfId="0" applyNumberFormat="1" applyFont="1" applyFill="1" applyBorder="1" applyAlignment="1">
      <alignment horizontal="center" vertical="top"/>
    </xf>
    <xf numFmtId="1" fontId="21" fillId="7" borderId="10" xfId="0" applyNumberFormat="1" applyFont="1" applyFill="1" applyBorder="1" applyAlignment="1">
      <alignment horizontal="center" vertical="top"/>
    </xf>
    <xf numFmtId="9" fontId="21" fillId="7" borderId="4" xfId="0" applyNumberFormat="1" applyFont="1" applyFill="1" applyBorder="1" applyAlignment="1">
      <alignment horizontal="center" vertical="top"/>
    </xf>
    <xf numFmtId="0" fontId="0" fillId="7" borderId="0" xfId="0" applyFont="1" applyFill="1" applyAlignment="1">
      <alignment horizontal="left" vertical="top" wrapText="1"/>
    </xf>
    <xf numFmtId="9" fontId="21" fillId="2" borderId="22" xfId="0" applyNumberFormat="1" applyFont="1" applyFill="1" applyBorder="1" applyAlignment="1">
      <alignment horizontal="center" vertical="top"/>
    </xf>
    <xf numFmtId="0" fontId="11" fillId="17" borderId="2" xfId="0" applyFont="1" applyFill="1" applyBorder="1" applyAlignment="1">
      <alignment horizontal="left" vertical="top" wrapText="1"/>
    </xf>
    <xf numFmtId="0" fontId="0" fillId="17" borderId="2" xfId="0" applyFont="1" applyFill="1" applyBorder="1" applyAlignment="1">
      <alignment horizontal="left" vertical="top"/>
    </xf>
    <xf numFmtId="0" fontId="27" fillId="0" borderId="2" xfId="0" applyFont="1" applyBorder="1" applyAlignment="1">
      <alignment horizontal="center" vertical="top"/>
    </xf>
    <xf numFmtId="0" fontId="25" fillId="0" borderId="2" xfId="0" applyFont="1" applyFill="1" applyBorder="1" applyAlignment="1">
      <alignment horizontal="left" vertical="top" wrapText="1"/>
    </xf>
    <xf numFmtId="0" fontId="28" fillId="7" borderId="2" xfId="0" applyFont="1" applyFill="1" applyBorder="1" applyAlignment="1">
      <alignment horizontal="left" vertical="top" wrapText="1"/>
    </xf>
    <xf numFmtId="9" fontId="29" fillId="2" borderId="4" xfId="0" applyNumberFormat="1" applyFont="1" applyFill="1" applyBorder="1" applyAlignment="1">
      <alignment horizontal="center" vertical="top"/>
    </xf>
    <xf numFmtId="0" fontId="27" fillId="3" borderId="13" xfId="0" applyFont="1" applyFill="1" applyBorder="1" applyAlignment="1">
      <alignment horizontal="left" vertical="top"/>
    </xf>
    <xf numFmtId="1" fontId="30" fillId="2" borderId="23" xfId="0" applyNumberFormat="1" applyFont="1" applyFill="1" applyBorder="1" applyAlignment="1">
      <alignment horizontal="center" vertical="top"/>
    </xf>
    <xf numFmtId="9" fontId="30" fillId="2" borderId="13" xfId="0" applyNumberFormat="1" applyFont="1" applyFill="1" applyBorder="1" applyAlignment="1">
      <alignment horizontal="center" vertical="top"/>
    </xf>
    <xf numFmtId="9" fontId="30" fillId="2" borderId="22" xfId="0" applyNumberFormat="1" applyFont="1" applyFill="1" applyBorder="1" applyAlignment="1">
      <alignment horizontal="center" vertical="top"/>
    </xf>
    <xf numFmtId="1" fontId="30" fillId="2" borderId="10" xfId="0" applyNumberFormat="1" applyFont="1" applyFill="1" applyBorder="1" applyAlignment="1">
      <alignment horizontal="center" vertical="top"/>
    </xf>
    <xf numFmtId="9" fontId="30" fillId="2" borderId="4" xfId="0" applyNumberFormat="1" applyFont="1" applyFill="1" applyBorder="1" applyAlignment="1">
      <alignment horizontal="center" vertical="top"/>
    </xf>
    <xf numFmtId="0" fontId="31" fillId="3" borderId="10" xfId="0" applyFont="1" applyFill="1" applyBorder="1" applyAlignment="1">
      <alignment horizontal="left" vertical="top"/>
    </xf>
    <xf numFmtId="0" fontId="32" fillId="3" borderId="9" xfId="0" applyFont="1" applyFill="1" applyBorder="1" applyAlignment="1">
      <alignment horizontal="left" vertical="top"/>
    </xf>
    <xf numFmtId="0" fontId="27" fillId="0" borderId="0" xfId="0" applyFont="1" applyAlignment="1">
      <alignment horizontal="left" vertical="top"/>
    </xf>
    <xf numFmtId="0" fontId="27" fillId="7" borderId="2" xfId="0" applyFont="1" applyFill="1" applyBorder="1" applyAlignment="1">
      <alignment horizontal="center" vertical="top"/>
    </xf>
    <xf numFmtId="0" fontId="25" fillId="7" borderId="2" xfId="0" applyFont="1" applyFill="1" applyBorder="1" applyAlignment="1">
      <alignment horizontal="left" vertical="top" wrapText="1"/>
    </xf>
    <xf numFmtId="0" fontId="27" fillId="7" borderId="0" xfId="0" applyFont="1" applyFill="1" applyAlignment="1">
      <alignment horizontal="left" vertical="top"/>
    </xf>
    <xf numFmtId="0" fontId="31" fillId="7" borderId="10" xfId="0" applyFont="1" applyFill="1" applyBorder="1" applyAlignment="1">
      <alignment horizontal="left" vertical="top"/>
    </xf>
    <xf numFmtId="0" fontId="27" fillId="0" borderId="6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0" fontId="0" fillId="0" borderId="1" xfId="0" quotePrefix="1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9" fontId="21" fillId="2" borderId="22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0" fontId="6" fillId="0" borderId="0" xfId="5"/>
    <xf numFmtId="0" fontId="11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9" fontId="21" fillId="2" borderId="4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0" fontId="0" fillId="3" borderId="2" xfId="0" applyFont="1" applyFill="1" applyBorder="1" applyAlignment="1">
      <alignment horizontal="left" vertical="top"/>
    </xf>
    <xf numFmtId="1" fontId="21" fillId="2" borderId="2" xfId="0" applyNumberFormat="1" applyFont="1" applyFill="1" applyBorder="1" applyAlignment="1">
      <alignment horizontal="center" vertical="top"/>
    </xf>
    <xf numFmtId="9" fontId="21" fillId="2" borderId="2" xfId="0" applyNumberFormat="1" applyFont="1" applyFill="1" applyBorder="1" applyAlignment="1">
      <alignment horizontal="center" vertical="top"/>
    </xf>
    <xf numFmtId="0" fontId="11" fillId="19" borderId="2" xfId="0" applyFont="1" applyFill="1" applyBorder="1" applyAlignment="1">
      <alignment horizontal="left" vertical="top" wrapText="1"/>
    </xf>
    <xf numFmtId="9" fontId="22" fillId="2" borderId="6" xfId="0" applyNumberFormat="1" applyFont="1" applyFill="1" applyBorder="1" applyAlignment="1">
      <alignment horizontal="center" vertical="center"/>
    </xf>
    <xf numFmtId="9" fontId="22" fillId="2" borderId="1" xfId="0" applyNumberFormat="1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9" fontId="20" fillId="2" borderId="6" xfId="0" applyNumberFormat="1" applyFont="1" applyFill="1" applyBorder="1" applyAlignment="1">
      <alignment horizontal="center" vertical="center"/>
    </xf>
    <xf numFmtId="9" fontId="20" fillId="2" borderId="1" xfId="0" applyNumberFormat="1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33" fillId="9" borderId="0" xfId="0" applyFont="1" applyFill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0" fontId="34" fillId="10" borderId="2" xfId="0" applyFont="1" applyFill="1" applyBorder="1" applyAlignment="1">
      <alignment horizontal="center" vertical="center" wrapText="1"/>
    </xf>
    <xf numFmtId="0" fontId="8" fillId="15" borderId="2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9" fontId="20" fillId="2" borderId="19" xfId="0" applyNumberFormat="1" applyFont="1" applyFill="1" applyBorder="1" applyAlignment="1">
      <alignment horizontal="center" vertical="top"/>
    </xf>
    <xf numFmtId="9" fontId="20" fillId="2" borderId="29" xfId="0" applyNumberFormat="1" applyFont="1" applyFill="1" applyBorder="1" applyAlignment="1">
      <alignment horizontal="center" vertical="top"/>
    </xf>
    <xf numFmtId="9" fontId="10" fillId="2" borderId="16" xfId="0" applyNumberFormat="1" applyFont="1" applyFill="1" applyBorder="1" applyAlignment="1">
      <alignment horizontal="center" vertical="top"/>
    </xf>
    <xf numFmtId="9" fontId="10" fillId="2" borderId="17" xfId="0" applyNumberFormat="1" applyFont="1" applyFill="1" applyBorder="1" applyAlignment="1">
      <alignment horizontal="center" vertical="top"/>
    </xf>
    <xf numFmtId="9" fontId="10" fillId="2" borderId="7" xfId="0" applyNumberFormat="1" applyFont="1" applyFill="1" applyBorder="1" applyAlignment="1">
      <alignment horizontal="center" vertical="top"/>
    </xf>
    <xf numFmtId="9" fontId="10" fillId="2" borderId="15" xfId="0" applyNumberFormat="1" applyFont="1" applyFill="1" applyBorder="1" applyAlignment="1">
      <alignment horizontal="center" vertical="top"/>
    </xf>
    <xf numFmtId="0" fontId="5" fillId="11" borderId="16" xfId="0" applyFont="1" applyFill="1" applyBorder="1" applyAlignment="1">
      <alignment horizontal="center" wrapText="1"/>
    </xf>
    <xf numFmtId="0" fontId="5" fillId="11" borderId="2" xfId="0" applyFont="1" applyFill="1" applyBorder="1" applyAlignment="1">
      <alignment horizontal="center" wrapText="1"/>
    </xf>
    <xf numFmtId="0" fontId="5" fillId="11" borderId="17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5" fillId="11" borderId="30" xfId="0" applyFont="1" applyFill="1" applyBorder="1" applyAlignment="1">
      <alignment horizontal="center" wrapText="1"/>
    </xf>
    <xf numFmtId="0" fontId="0" fillId="3" borderId="31" xfId="0" applyFont="1" applyFill="1" applyBorder="1" applyAlignment="1">
      <alignment horizontal="center" vertical="top"/>
    </xf>
    <xf numFmtId="0" fontId="0" fillId="3" borderId="26" xfId="0" applyFont="1" applyFill="1" applyBorder="1" applyAlignment="1">
      <alignment horizontal="center" vertical="top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9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center" vertical="center" wrapText="1"/>
    </xf>
    <xf numFmtId="0" fontId="22" fillId="11" borderId="34" xfId="0" applyFont="1" applyFill="1" applyBorder="1" applyAlignment="1">
      <alignment horizontal="center" vertical="center" wrapText="1"/>
    </xf>
    <xf numFmtId="0" fontId="22" fillId="11" borderId="35" xfId="0" applyFont="1" applyFill="1" applyBorder="1" applyAlignment="1">
      <alignment horizontal="center" vertical="center" wrapText="1"/>
    </xf>
    <xf numFmtId="0" fontId="22" fillId="11" borderId="36" xfId="0" applyFont="1" applyFill="1" applyBorder="1" applyAlignment="1">
      <alignment horizontal="center" vertical="center" wrapText="1"/>
    </xf>
    <xf numFmtId="9" fontId="21" fillId="2" borderId="25" xfId="0" applyNumberFormat="1" applyFont="1" applyFill="1" applyBorder="1" applyAlignment="1">
      <alignment horizontal="center" vertical="top"/>
    </xf>
    <xf numFmtId="9" fontId="21" fillId="2" borderId="15" xfId="0" applyNumberFormat="1" applyFont="1" applyFill="1" applyBorder="1" applyAlignment="1">
      <alignment horizontal="center" vertical="top"/>
    </xf>
    <xf numFmtId="9" fontId="21" fillId="2" borderId="31" xfId="0" applyNumberFormat="1" applyFont="1" applyFill="1" applyBorder="1" applyAlignment="1">
      <alignment horizontal="center" vertical="top"/>
    </xf>
    <xf numFmtId="9" fontId="21" fillId="2" borderId="26" xfId="0" applyNumberFormat="1" applyFont="1" applyFill="1" applyBorder="1" applyAlignment="1">
      <alignment horizontal="center" vertical="top"/>
    </xf>
    <xf numFmtId="9" fontId="21" fillId="2" borderId="23" xfId="0" applyNumberFormat="1" applyFont="1" applyFill="1" applyBorder="1" applyAlignment="1">
      <alignment horizontal="center" vertical="top"/>
    </xf>
    <xf numFmtId="9" fontId="21" fillId="2" borderId="22" xfId="0" applyNumberFormat="1" applyFont="1" applyFill="1" applyBorder="1" applyAlignment="1">
      <alignment horizontal="center" vertical="top"/>
    </xf>
    <xf numFmtId="0" fontId="15" fillId="4" borderId="0" xfId="0" applyFont="1" applyFill="1" applyBorder="1" applyAlignment="1">
      <alignment horizontal="right" vertical="top" wrapText="1"/>
    </xf>
    <xf numFmtId="0" fontId="15" fillId="7" borderId="25" xfId="0" applyFont="1" applyFill="1" applyBorder="1" applyAlignment="1">
      <alignment horizontal="center" vertical="top" wrapText="1"/>
    </xf>
    <xf numFmtId="0" fontId="15" fillId="7" borderId="15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right" vertical="top" wrapText="1"/>
    </xf>
    <xf numFmtId="0" fontId="9" fillId="5" borderId="2" xfId="1" applyFill="1" applyBorder="1" applyAlignment="1">
      <alignment horizontal="left" vertical="top" wrapText="1"/>
    </xf>
    <xf numFmtId="0" fontId="33" fillId="5" borderId="37" xfId="0" applyFont="1" applyFill="1" applyBorder="1" applyAlignment="1">
      <alignment horizontal="left" vertical="top" wrapText="1"/>
    </xf>
    <xf numFmtId="0" fontId="33" fillId="5" borderId="0" xfId="0" applyFont="1" applyFill="1" applyBorder="1" applyAlignment="1">
      <alignment horizontal="left" vertical="top" wrapText="1"/>
    </xf>
    <xf numFmtId="0" fontId="12" fillId="5" borderId="37" xfId="0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5" borderId="6" xfId="0" applyFont="1" applyFill="1" applyBorder="1" applyAlignment="1">
      <alignment horizontal="left" vertical="top" wrapText="1"/>
    </xf>
    <xf numFmtId="0" fontId="12" fillId="5" borderId="7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textRotation="180"/>
    </xf>
    <xf numFmtId="0" fontId="7" fillId="3" borderId="8" xfId="0" applyFont="1" applyFill="1" applyBorder="1" applyAlignment="1">
      <alignment horizontal="left" vertical="top" textRotation="180"/>
    </xf>
    <xf numFmtId="0" fontId="7" fillId="3" borderId="10" xfId="0" applyFont="1" applyFill="1" applyBorder="1" applyAlignment="1">
      <alignment horizontal="left" vertical="top" textRotation="180"/>
    </xf>
    <xf numFmtId="0" fontId="10" fillId="4" borderId="6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top"/>
    </xf>
    <xf numFmtId="0" fontId="0" fillId="4" borderId="28" xfId="0" applyFont="1" applyFill="1" applyBorder="1" applyAlignment="1">
      <alignment horizontal="center" vertical="top" wrapText="1"/>
    </xf>
    <xf numFmtId="0" fontId="0" fillId="4" borderId="5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  <xf numFmtId="0" fontId="0" fillId="3" borderId="25" xfId="0" applyFont="1" applyFill="1" applyBorder="1" applyAlignment="1">
      <alignment horizontal="center" vertical="top"/>
    </xf>
    <xf numFmtId="0" fontId="0" fillId="3" borderId="7" xfId="0" applyFont="1" applyFill="1" applyBorder="1" applyAlignment="1">
      <alignment horizontal="center" vertical="top"/>
    </xf>
    <xf numFmtId="0" fontId="11" fillId="13" borderId="32" xfId="0" applyFont="1" applyFill="1" applyBorder="1" applyAlignment="1">
      <alignment horizontal="center" textRotation="90"/>
    </xf>
    <xf numFmtId="0" fontId="11" fillId="13" borderId="5" xfId="0" applyFont="1" applyFill="1" applyBorder="1" applyAlignment="1">
      <alignment horizontal="center" textRotation="90"/>
    </xf>
    <xf numFmtId="0" fontId="11" fillId="13" borderId="31" xfId="0" applyFont="1" applyFill="1" applyBorder="1" applyAlignment="1">
      <alignment horizontal="center" textRotation="90"/>
    </xf>
    <xf numFmtId="0" fontId="11" fillId="13" borderId="9" xfId="0" applyFont="1" applyFill="1" applyBorder="1" applyAlignment="1">
      <alignment horizontal="center" textRotation="90"/>
    </xf>
    <xf numFmtId="0" fontId="11" fillId="18" borderId="5" xfId="0" applyFont="1" applyFill="1" applyBorder="1" applyAlignment="1">
      <alignment horizontal="center" textRotation="90"/>
    </xf>
    <xf numFmtId="0" fontId="11" fillId="18" borderId="24" xfId="0" applyFont="1" applyFill="1" applyBorder="1" applyAlignment="1">
      <alignment horizontal="center" textRotation="90"/>
    </xf>
    <xf numFmtId="0" fontId="11" fillId="18" borderId="0" xfId="0" applyFont="1" applyFill="1" applyBorder="1" applyAlignment="1">
      <alignment horizontal="center" textRotation="90"/>
    </xf>
    <xf numFmtId="0" fontId="11" fillId="18" borderId="21" xfId="0" applyFont="1" applyFill="1" applyBorder="1" applyAlignment="1">
      <alignment horizontal="center" textRotation="90"/>
    </xf>
    <xf numFmtId="0" fontId="11" fillId="13" borderId="24" xfId="0" applyFont="1" applyFill="1" applyBorder="1" applyAlignment="1">
      <alignment horizontal="center" textRotation="90"/>
    </xf>
    <xf numFmtId="0" fontId="11" fillId="13" borderId="20" xfId="0" applyFont="1" applyFill="1" applyBorder="1" applyAlignment="1">
      <alignment horizontal="center" textRotation="90"/>
    </xf>
    <xf numFmtId="0" fontId="11" fillId="13" borderId="0" xfId="0" applyFont="1" applyFill="1" applyBorder="1" applyAlignment="1">
      <alignment horizontal="center" textRotation="90"/>
    </xf>
    <xf numFmtId="0" fontId="11" fillId="13" borderId="21" xfId="0" applyFont="1" applyFill="1" applyBorder="1" applyAlignment="1">
      <alignment horizontal="center" textRotation="90"/>
    </xf>
    <xf numFmtId="0" fontId="11" fillId="18" borderId="32" xfId="0" applyFont="1" applyFill="1" applyBorder="1" applyAlignment="1">
      <alignment horizontal="center" textRotation="90" wrapText="1"/>
    </xf>
    <xf numFmtId="0" fontId="11" fillId="18" borderId="24" xfId="0" applyFont="1" applyFill="1" applyBorder="1" applyAlignment="1">
      <alignment horizontal="center" textRotation="90" wrapText="1"/>
    </xf>
    <xf numFmtId="0" fontId="11" fillId="18" borderId="20" xfId="0" applyFont="1" applyFill="1" applyBorder="1" applyAlignment="1">
      <alignment horizontal="center" textRotation="90" wrapText="1"/>
    </xf>
    <xf numFmtId="0" fontId="11" fillId="18" borderId="21" xfId="0" applyFont="1" applyFill="1" applyBorder="1" applyAlignment="1">
      <alignment horizontal="center" textRotation="90" wrapText="1"/>
    </xf>
    <xf numFmtId="0" fontId="11" fillId="13" borderId="32" xfId="0" applyFont="1" applyFill="1" applyBorder="1" applyAlignment="1">
      <alignment horizontal="center" textRotation="90" wrapText="1"/>
    </xf>
    <xf numFmtId="0" fontId="11" fillId="13" borderId="24" xfId="0" applyFont="1" applyFill="1" applyBorder="1" applyAlignment="1">
      <alignment horizontal="center" textRotation="90" wrapText="1"/>
    </xf>
    <xf numFmtId="0" fontId="11" fillId="13" borderId="20" xfId="0" applyFont="1" applyFill="1" applyBorder="1" applyAlignment="1">
      <alignment horizontal="center" textRotation="90" wrapText="1"/>
    </xf>
    <xf numFmtId="0" fontId="11" fillId="13" borderId="21" xfId="0" applyFont="1" applyFill="1" applyBorder="1" applyAlignment="1">
      <alignment horizontal="center" textRotation="90" wrapText="1"/>
    </xf>
    <xf numFmtId="0" fontId="5" fillId="11" borderId="25" xfId="0" applyFont="1" applyFill="1" applyBorder="1" applyAlignment="1">
      <alignment horizontal="center" wrapText="1"/>
    </xf>
    <xf numFmtId="0" fontId="5" fillId="11" borderId="7" xfId="0" applyFont="1" applyFill="1" applyBorder="1" applyAlignment="1">
      <alignment horizontal="center" wrapText="1"/>
    </xf>
    <xf numFmtId="0" fontId="5" fillId="11" borderId="15" xfId="0" applyFont="1" applyFill="1" applyBorder="1" applyAlignment="1">
      <alignment horizontal="center" wrapText="1"/>
    </xf>
    <xf numFmtId="0" fontId="0" fillId="0" borderId="12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8" fillId="10" borderId="6" xfId="3" applyFont="1" applyFill="1" applyBorder="1" applyAlignment="1">
      <alignment horizontal="center" vertical="top" wrapText="1"/>
    </xf>
    <xf numFmtId="0" fontId="8" fillId="10" borderId="1" xfId="3" applyFont="1" applyFill="1" applyBorder="1" applyAlignment="1">
      <alignment horizontal="center" vertical="top" wrapText="1"/>
    </xf>
    <xf numFmtId="0" fontId="8" fillId="10" borderId="7" xfId="3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</cellXfs>
  <cellStyles count="7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4059"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theme="0"/>
        <name val="Calibri Light"/>
        <family val="2"/>
        <scheme val="none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34998626667073579"/>
      </font>
      <fill>
        <patternFill patternType="lightUp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ohana@qti.qualcomm.com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mailto:xingjinqiang@chinamobile.com;mvora@qti.qualcomm.com" TargetMode="External"/><Relationship Id="rId5" Type="http://schemas.openxmlformats.org/officeDocument/2006/relationships/hyperlink" Target="mailto:mohana@qti.qualcomm.com" TargetMode="External"/><Relationship Id="rId4" Type="http://schemas.openxmlformats.org/officeDocument/2006/relationships/hyperlink" Target="mailto:xingjinqiang@chinamobile.com;mvora@qti.qualcomm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M33"/>
  <sheetViews>
    <sheetView zoomScaleNormal="100" workbookViewId="0">
      <selection activeCell="O24" sqref="O24"/>
    </sheetView>
  </sheetViews>
  <sheetFormatPr defaultColWidth="9.140625" defaultRowHeight="15" x14ac:dyDescent="0.25"/>
  <cols>
    <col min="1" max="1" width="4.28515625" style="171" customWidth="1"/>
    <col min="2" max="2" width="20.42578125" style="171" customWidth="1"/>
    <col min="3" max="3" width="24.28515625" style="98" customWidth="1"/>
    <col min="4" max="4" width="10.85546875" style="98" customWidth="1"/>
    <col min="5" max="5" width="12.140625" style="98" customWidth="1"/>
    <col min="6" max="6" width="11" style="98" customWidth="1"/>
    <col min="7" max="7" width="12.140625" style="98" customWidth="1"/>
    <col min="8" max="8" width="9.5703125" style="98" customWidth="1"/>
    <col min="9" max="9" width="11" style="98" customWidth="1"/>
    <col min="10" max="10" width="9.5703125" style="98" customWidth="1"/>
    <col min="11" max="11" width="12" style="98" customWidth="1"/>
    <col min="12" max="12" width="11.85546875" style="170" customWidth="1"/>
    <col min="13" max="21" width="9.28515625" style="170" customWidth="1"/>
    <col min="22" max="22" width="5.7109375" style="171" customWidth="1"/>
    <col min="23" max="26" width="6.42578125" style="171" customWidth="1"/>
    <col min="27" max="29" width="6.5703125" style="86" customWidth="1"/>
    <col min="30" max="35" width="5.7109375" style="86" customWidth="1"/>
    <col min="36" max="37" width="5.28515625" style="86" customWidth="1"/>
    <col min="38" max="38" width="5.7109375" style="86" customWidth="1"/>
    <col min="39" max="39" width="5.28515625" style="86" customWidth="1"/>
    <col min="40" max="16384" width="9.140625" style="86"/>
  </cols>
  <sheetData>
    <row r="1" spans="1:39" s="171" customFormat="1" x14ac:dyDescent="0.25">
      <c r="A1" s="637" t="s">
        <v>784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170"/>
      <c r="N1" s="170"/>
      <c r="O1" s="170"/>
      <c r="P1" s="170"/>
      <c r="Q1" s="170"/>
      <c r="R1" s="170"/>
      <c r="S1" s="170"/>
      <c r="T1" s="170"/>
      <c r="U1" s="170"/>
    </row>
    <row r="2" spans="1:39" s="171" customFormat="1" ht="42.75" customHeight="1" x14ac:dyDescent="0.25">
      <c r="A2" s="638" t="str">
        <f>'RF Tx Rx Iw Range 1 and 2'!B1</f>
        <v>NR Transmitter and Receiver Test Cases – Range 1 and Range 2 Interworking operation with other radios (TS 38.521-3)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170"/>
      <c r="N2" s="170"/>
      <c r="O2" s="170"/>
      <c r="P2" s="170"/>
      <c r="Q2" s="170"/>
      <c r="R2" s="170"/>
      <c r="S2" s="170"/>
      <c r="T2" s="170"/>
      <c r="U2" s="170"/>
      <c r="AA2" s="176"/>
      <c r="AB2" s="176"/>
      <c r="AC2" s="176"/>
    </row>
    <row r="3" spans="1:39" s="171" customFormat="1" ht="6" customHeight="1" x14ac:dyDescent="0.25"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</row>
    <row r="4" spans="1:39" s="171" customFormat="1" x14ac:dyDescent="0.25">
      <c r="C4" s="170"/>
      <c r="D4" s="639" t="s">
        <v>35</v>
      </c>
      <c r="E4" s="639"/>
      <c r="F4" s="639" t="s">
        <v>763</v>
      </c>
      <c r="G4" s="639"/>
      <c r="H4" s="639" t="s">
        <v>764</v>
      </c>
      <c r="I4" s="639"/>
      <c r="J4" s="639" t="s">
        <v>765</v>
      </c>
      <c r="K4" s="639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spans="1:39" s="171" customFormat="1" ht="16.899999999999999" customHeight="1" x14ac:dyDescent="0.25">
      <c r="B5" s="632" t="str">
        <f>A2</f>
        <v>NR Transmitter and Receiver Test Cases – Range 1 and Range 2 Interworking operation with other radios (TS 38.521-3)</v>
      </c>
      <c r="C5" s="96" t="s">
        <v>774</v>
      </c>
      <c r="D5" s="635">
        <f>'RF Tx Rx Iw Range 1 and 2'!O9</f>
        <v>0.73333333333333317</v>
      </c>
      <c r="E5" s="636"/>
      <c r="F5" s="630" t="str">
        <f>'RF Tx Rx Iw Range 1 and 2'!O10</f>
        <v/>
      </c>
      <c r="G5" s="631"/>
      <c r="H5" s="630" t="str">
        <f>'RF Tx Rx Iw Range 1 and 2'!P10</f>
        <v/>
      </c>
      <c r="I5" s="631"/>
      <c r="J5" s="630">
        <f>'RF Tx Rx Iw Range 1 and 2'!Q10</f>
        <v>0.73333333333333317</v>
      </c>
      <c r="K5" s="631"/>
      <c r="L5" s="170"/>
      <c r="M5" s="170"/>
      <c r="N5" s="170"/>
      <c r="O5" s="170"/>
      <c r="P5" s="170"/>
      <c r="Q5" s="170"/>
      <c r="R5" s="170"/>
      <c r="S5" s="170"/>
      <c r="T5" s="170"/>
      <c r="U5" s="170"/>
    </row>
    <row r="6" spans="1:39" s="171" customFormat="1" ht="16.899999999999999" customHeight="1" x14ac:dyDescent="0.25">
      <c r="B6" s="633"/>
      <c r="C6" s="96" t="s">
        <v>775</v>
      </c>
      <c r="D6" s="635">
        <f>'RF Tx Rx Iw Range 1 and 2'!U9</f>
        <v>0.60510323334631877</v>
      </c>
      <c r="E6" s="636"/>
      <c r="F6" s="630">
        <f>'RF Tx Rx Iw Range 1 and 2'!U10</f>
        <v>0.72919375812743836</v>
      </c>
      <c r="G6" s="631"/>
      <c r="H6" s="630">
        <f>'RF Tx Rx Iw Range 1 and 2'!V10</f>
        <v>0.38567961165048531</v>
      </c>
      <c r="I6" s="631"/>
      <c r="J6" s="630">
        <f>'RF Tx Rx Iw Range 1 and 2'!W10</f>
        <v>0.55609756097560958</v>
      </c>
      <c r="K6" s="631"/>
      <c r="L6" s="170"/>
      <c r="M6" s="170"/>
      <c r="N6" s="170"/>
      <c r="O6" s="170"/>
      <c r="P6" s="170"/>
      <c r="Q6" s="170"/>
      <c r="R6" s="170"/>
      <c r="S6" s="170"/>
      <c r="T6" s="170"/>
      <c r="U6" s="170"/>
    </row>
    <row r="7" spans="1:39" s="171" customFormat="1" ht="16.899999999999999" customHeight="1" x14ac:dyDescent="0.25">
      <c r="B7" s="633"/>
      <c r="C7" s="96" t="s">
        <v>581</v>
      </c>
      <c r="D7" s="635"/>
      <c r="E7" s="636"/>
      <c r="F7" s="630"/>
      <c r="G7" s="631"/>
      <c r="H7" s="630"/>
      <c r="I7" s="631"/>
      <c r="J7" s="630"/>
      <c r="K7" s="631"/>
      <c r="L7" s="170"/>
      <c r="M7" s="170"/>
      <c r="N7" s="170"/>
      <c r="O7" s="170"/>
      <c r="P7" s="170"/>
      <c r="Q7" s="170"/>
      <c r="R7" s="170"/>
      <c r="S7" s="170"/>
      <c r="T7" s="170"/>
      <c r="U7" s="170"/>
    </row>
    <row r="8" spans="1:39" s="171" customFormat="1" ht="16.899999999999999" customHeight="1" x14ac:dyDescent="0.25">
      <c r="B8" s="633"/>
      <c r="C8" s="96" t="s">
        <v>782</v>
      </c>
      <c r="D8" s="635">
        <f>'RF Tx Rx Iw Range 1 and 2'!X9</f>
        <v>0.48751076658053411</v>
      </c>
      <c r="E8" s="636"/>
      <c r="F8" s="630"/>
      <c r="G8" s="631"/>
      <c r="H8" s="630"/>
      <c r="I8" s="631"/>
      <c r="J8" s="630"/>
      <c r="K8" s="631"/>
      <c r="L8" s="170"/>
      <c r="M8" s="170"/>
      <c r="N8" s="170"/>
      <c r="O8" s="170"/>
      <c r="P8" s="170"/>
      <c r="Q8" s="170"/>
      <c r="R8" s="170"/>
      <c r="S8" s="170"/>
      <c r="T8" s="170"/>
      <c r="U8" s="170"/>
    </row>
    <row r="9" spans="1:39" s="171" customFormat="1" ht="16.899999999999999" customHeight="1" x14ac:dyDescent="0.25">
      <c r="B9" s="634"/>
      <c r="C9" s="96" t="s">
        <v>783</v>
      </c>
      <c r="D9" s="635">
        <f>'RF Tx Rx Iw Range 1 and 2'!Z9</f>
        <v>0.57797567332754118</v>
      </c>
      <c r="E9" s="636"/>
      <c r="F9" s="630"/>
      <c r="G9" s="631"/>
      <c r="H9" s="630"/>
      <c r="I9" s="631"/>
      <c r="J9" s="630"/>
      <c r="K9" s="631"/>
      <c r="L9" s="170"/>
      <c r="M9" s="170"/>
      <c r="N9" s="170"/>
      <c r="O9" s="170"/>
      <c r="P9" s="170"/>
      <c r="Q9" s="170"/>
      <c r="R9" s="170"/>
      <c r="S9" s="170"/>
      <c r="T9" s="170"/>
      <c r="U9" s="170"/>
    </row>
    <row r="10" spans="1:39" s="171" customFormat="1" x14ac:dyDescent="0.25"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</row>
    <row r="11" spans="1:39" ht="19.5" customHeight="1" x14ac:dyDescent="0.25">
      <c r="C11" s="172" t="s">
        <v>601</v>
      </c>
      <c r="D11" s="640" t="s">
        <v>781</v>
      </c>
      <c r="E11" s="640"/>
      <c r="F11" s="640"/>
      <c r="G11" s="640"/>
      <c r="H11" s="640"/>
      <c r="I11" s="640"/>
      <c r="J11" s="640"/>
      <c r="K11" s="640"/>
      <c r="AA11" s="99"/>
      <c r="AB11" s="99"/>
      <c r="AC11" s="99"/>
    </row>
    <row r="12" spans="1:39" ht="47.25" customHeight="1" x14ac:dyDescent="0.25">
      <c r="C12" s="172"/>
      <c r="D12" s="639" t="s">
        <v>780</v>
      </c>
      <c r="E12" s="639"/>
      <c r="F12" s="641" t="s">
        <v>778</v>
      </c>
      <c r="G12" s="641"/>
      <c r="H12" s="641" t="s">
        <v>777</v>
      </c>
      <c r="I12" s="641"/>
      <c r="J12" s="641" t="s">
        <v>779</v>
      </c>
      <c r="K12" s="641"/>
      <c r="N12" s="171"/>
      <c r="O12" s="171"/>
    </row>
    <row r="13" spans="1:39" ht="15" customHeight="1" x14ac:dyDescent="0.25">
      <c r="C13" s="172"/>
      <c r="D13" s="96" t="s">
        <v>35</v>
      </c>
      <c r="E13" s="96" t="s">
        <v>776</v>
      </c>
      <c r="F13" s="173" t="s">
        <v>35</v>
      </c>
      <c r="G13" s="173" t="s">
        <v>776</v>
      </c>
      <c r="H13" s="173" t="s">
        <v>35</v>
      </c>
      <c r="I13" s="173" t="s">
        <v>776</v>
      </c>
      <c r="J13" s="173" t="s">
        <v>35</v>
      </c>
      <c r="K13" s="173" t="s">
        <v>776</v>
      </c>
      <c r="N13" s="171"/>
      <c r="O13" s="171"/>
    </row>
    <row r="14" spans="1:39" ht="19.149999999999999" customHeight="1" x14ac:dyDescent="0.3">
      <c r="B14" s="632" t="str">
        <f>A2</f>
        <v>NR Transmitter and Receiver Test Cases – Range 1 and Range 2 Interworking operation with other radios (TS 38.521-3)</v>
      </c>
      <c r="C14" s="179" t="s">
        <v>774</v>
      </c>
      <c r="D14" s="168">
        <f>SUMPRODUCT(('RF Tx Rx Iw Range 1 and 2'!$B$25:$B$575="Y")*('RF Tx Rx Iw Range 1 and 2'!$K$25:$K$575=1)*((('RF Tx Rx Iw Range 1 and 2'!$O$25:$O$575="")*('RF Tx Rx Iw Range 1 and 2'!$P$25:$P$575="")*('RF Tx Rx Iw Range 1 and 2'!$Q$25:$Q$575&lt;&gt;""))+(('RF Tx Rx Iw Range 1 and 2'!$O$25:$O$575="")*('RF Tx Rx Iw Range 1 and 2'!$P$25:$P$575&lt;&gt;"")*('RF Tx Rx Iw Range 1 and 2'!$Q$25:$Q$575=""))+(('RF Tx Rx Iw Range 1 and 2'!$O$25:$O$575="")*('RF Tx Rx Iw Range 1 and 2'!$P$25:$P$575&lt;&gt;"")*('RF Tx Rx Iw Range 1 and 2'!$Q$25:$Q$575&lt;&gt;""))+(('RF Tx Rx Iw Range 1 and 2'!$O$25:$O$575&lt;&gt;"")*('RF Tx Rx Iw Range 1 and 2'!$P$25:$P$575="")*('RF Tx Rx Iw Range 1 and 2'!$Q$25:$Q$575=""))+(('RF Tx Rx Iw Range 1 and 2'!$O$25:$O$575&lt;&gt;"")*('RF Tx Rx Iw Range 1 and 2'!$P$25:$P$575="")*('RF Tx Rx Iw Range 1 and 2'!$Q$25:$Q$575&lt;&gt;""))+(('RF Tx Rx Iw Range 1 and 2'!$O$25:$O$575&lt;&gt;"")*('RF Tx Rx Iw Range 1 and 2'!$P$25:$P$575&lt;&gt;"")*('RF Tx Rx Iw Range 1 and 2'!$Q$25:$Q$575=""))+(('RF Tx Rx Iw Range 1 and 2'!$O$25:$O$575&lt;&gt;"")*('RF Tx Rx Iw Range 1 and 2'!$P$25:$P$575&lt;&gt;"")*('RF Tx Rx Iw Range 1 and 2'!$Q$25:$Q$575&lt;&gt;""))))+SUMPRODUCT(('RF Tx Rx Iw Range 1 and 2'!$B$25:$B$575="Y")*('RF Tx Rx Iw Range 1 and 2'!$K$25:$K$575&gt;1)*((('RF Tx Rx Iw Range 1 and 2'!$O$25:$O$575="")*('RF Tx Rx Iw Range 1 and 2'!$P$25:$P$575="")*('RF Tx Rx Iw Range 1 and 2'!$Q$25:$Q$575&lt;&gt;""))+(('RF Tx Rx Iw Range 1 and 2'!$O$25:$O$575="")*('RF Tx Rx Iw Range 1 and 2'!$P$25:$P$575&lt;&gt;"")*('RF Tx Rx Iw Range 1 and 2'!$Q$25:$Q$575=""))+(('RF Tx Rx Iw Range 1 and 2'!$O$25:$O$575="")*('RF Tx Rx Iw Range 1 and 2'!$P$25:$P$575&lt;&gt;"")*('RF Tx Rx Iw Range 1 and 2'!$Q$25:$Q$575&lt;&gt;""))+(('RF Tx Rx Iw Range 1 and 2'!$O$25:$O$575&lt;&gt;"")*('RF Tx Rx Iw Range 1 and 2'!$P$25:$P$575="")*('RF Tx Rx Iw Range 1 and 2'!$Q$25:$Q$575=""))+(('RF Tx Rx Iw Range 1 and 2'!$O$25:$O$575&lt;&gt;"")*('RF Tx Rx Iw Range 1 and 2'!$P$25:$P$575="")*('RF Tx Rx Iw Range 1 and 2'!$Q$25:$Q$575&lt;&gt;""))+(('RF Tx Rx Iw Range 1 and 2'!$O$25:$O$575&lt;&gt;"")*('RF Tx Rx Iw Range 1 and 2'!$P$25:$P$575&lt;&gt;"")*('RF Tx Rx Iw Range 1 and 2'!$Q$25:$Q$575=""))+(('RF Tx Rx Iw Range 1 and 2'!$O$25:$O$575&lt;&gt;"")*('RF Tx Rx Iw Range 1 and 2'!$P$25:$P$575&lt;&gt;"")*('RF Tx Rx Iw Range 1 and 2'!$Q$25:$Q$575&lt;&gt;"")))*'RF Tx Rx Iw Range 1 and 2'!$K$25:$K$575)</f>
        <v>1</v>
      </c>
      <c r="E14" s="177">
        <f>SUMPRODUCT(('RF Tx Rx Iw Range 1 and 2'!$B$25:$B$575="Y")*('RF Tx Rx Iw Range 1 and 2'!$K$25:$K$575=1)*((('RF Tx Rx Iw Range 1 and 2'!$O$25:$O$575&lt;&gt;100%)*('RF Tx Rx Iw Range 1 and 2'!$P$25:$P$575&lt;&gt;100%)*('RF Tx Rx Iw Range 1 and 2'!$Q$25:$Q$575=100%))+(('RF Tx Rx Iw Range 1 and 2'!$O$25:$O$575&lt;&gt;100%)*('RF Tx Rx Iw Range 1 and 2'!$P$25:$P$575=100%)*('RF Tx Rx Iw Range 1 and 2'!$Q$25:$Q$575&lt;&gt;100%))+(('RF Tx Rx Iw Range 1 and 2'!$O$25:$O$575&lt;&gt;100%)*('RF Tx Rx Iw Range 1 and 2'!$P$25:$P$575=100%)*('RF Tx Rx Iw Range 1 and 2'!$Q$25:$Q$575=100%))+(('RF Tx Rx Iw Range 1 and 2'!$O$25:$O$575=100%)*('RF Tx Rx Iw Range 1 and 2'!$P$25:$P$575&lt;&gt;100%)*('RF Tx Rx Iw Range 1 and 2'!$Q$25:$Q$575&lt;&gt;100%))+(('RF Tx Rx Iw Range 1 and 2'!$O$25:$O$575=100%)*('RF Tx Rx Iw Range 1 and 2'!$P$25:$P$575&lt;&gt;100%)*('RF Tx Rx Iw Range 1 and 2'!$Q$25:$Q$575=100%))+(('RF Tx Rx Iw Range 1 and 2'!$O$25:$O$575=100%)*('RF Tx Rx Iw Range 1 and 2'!$P$25:$P$575=100%)*('RF Tx Rx Iw Range 1 and 2'!$Q$25:$Q$575&lt;&gt;100%))+(('RF Tx Rx Iw Range 1 and 2'!$O$25:$O$575=100%)*('RF Tx Rx Iw Range 1 and 2'!$P$25:$P$575=100%)*('RF Tx Rx Iw Range 1 and 2'!$Q$25:$Q$575=100%))))</f>
        <v>0</v>
      </c>
      <c r="F14" s="169">
        <f>SUMPRODUCT(('RF Tx Rx Iw Range 1 and 2'!$B$25:$B$575 = "Y")*('RF Tx Rx Iw Range 1 and 2'!$K$25:$K$575 = 1)*('RF Tx Rx Iw Range 1 and 2'!$O$25:$O$575 &lt;&gt; ""))+SUMPRODUCT(('RF Tx Rx Iw Range 1 and 2'!$B$25:$B$575 = "Y")*('RF Tx Rx Iw Range 1 and 2'!$K$25:$K$575 &gt; 1)*('RF Tx Rx Iw Range 1 and 2'!$O$25:$O$575 &lt;&gt; "")*'RF Tx Rx Iw Range 1 and 2'!$K$25:$K$575)</f>
        <v>0</v>
      </c>
      <c r="G14" s="174">
        <f>SUMPRODUCT(('RF Tx Rx Iw Range 1 and 2'!$B$25:$B$575 = "Y")*('RF Tx Rx Iw Range 1 and 2'!$K$25:$K$575 = 1)*('RF Tx Rx Iw Range 1 and 2'!$P$25:$P$575 = 100%))</f>
        <v>0</v>
      </c>
      <c r="H14" s="169">
        <f>SUMPRODUCT(('RF Tx Rx Iw Range 1 and 2'!$B$25:$B$575 = "Y")*('RF Tx Rx Iw Range 1 and 2'!$K$25:$K$575 = 1)*('RF Tx Rx Iw Range 1 and 2'!$P$25:$P$575 &lt;&gt; ""))+SUMPRODUCT(('RF Tx Rx Iw Range 1 and 2'!$B$25:$B$575 = "Y")*('RF Tx Rx Iw Range 1 and 2'!$K$25:$K$575 &gt; 1)*('RF Tx Rx Iw Range 1 and 2'!$P$25:$P$575 &lt;&gt; "")*'RF Tx Rx Iw Range 1 and 2'!$K$25:$K$575)</f>
        <v>0</v>
      </c>
      <c r="I14" s="174">
        <f>SUMPRODUCT(('RF Tx Rx Iw Range 1 and 2'!$B$25:$B$575 = "Y")*('RF Tx Rx Iw Range 1 and 2'!$K$25:$K$575 = 1)*('RF Tx Rx Iw Range 1 and 2'!$P$25:$P$575 = 100%))</f>
        <v>0</v>
      </c>
      <c r="J14" s="169">
        <f>SUMPRODUCT(('RF Tx Rx Iw Range 1 and 2'!$B$25:$B$575 = "Y")*('RF Tx Rx Iw Range 1 and 2'!$K$25:$K$575 &lt;= 1)*('RF Tx Rx Iw Range 1 and 2'!$K$25:$K$575 &gt;0)*('RF Tx Rx Iw Range 1 and 2'!$Q$25:$Q$575 &lt;&gt; ""))+SUMPRODUCT(('RF Tx Rx Iw Range 1 and 2'!$B$25:$B$575 = "Y")*('RF Tx Rx Iw Range 1 and 2'!$K$25:$K$575 &gt; 1)*('RF Tx Rx Iw Range 1 and 2'!$Q$25:$Q$575 &lt;&gt; "")*'RF Tx Rx Iw Range 1 and 2'!$K$25:$K$575)</f>
        <v>20</v>
      </c>
      <c r="K14" s="174">
        <f>SUMPRODUCT(('RF Tx Rx Iw Range 1 and 2'!$B$25:$B$575 = "Y")*('RF Tx Rx Iw Range 1 and 2'!$K$25:$K$575 &lt;= 1)*('RF Tx Rx Iw Range 1 and 2'!$K$25:$K$575 &gt; 0)*('RF Tx Rx Iw Range 1 and 2'!$Q$25:$Q$575 = 100%))</f>
        <v>17</v>
      </c>
      <c r="N14" s="171"/>
      <c r="O14" s="171"/>
    </row>
    <row r="15" spans="1:39" s="98" customFormat="1" ht="19.149999999999999" customHeight="1" x14ac:dyDescent="0.3">
      <c r="A15" s="170"/>
      <c r="B15" s="633"/>
      <c r="C15" s="179" t="s">
        <v>775</v>
      </c>
      <c r="D15" s="168">
        <f>SUMPRODUCT(('RF Tx Rx Iw Range 1 and 2'!$B$25:$B$575="Y")*('RF Tx Rx Iw Range 1 and 2'!$K$25:$K$575=1)*((('RF Tx Rx Iw Range 1 and 2'!$U$25:$U$575="")*('RF Tx Rx Iw Range 1 and 2'!$V$25:$V$575="")*('RF Tx Rx Iw Range 1 and 2'!$W$25:$W$575&lt;&gt;""))+(('RF Tx Rx Iw Range 1 and 2'!$U$25:$U$575="")*('RF Tx Rx Iw Range 1 and 2'!$V$25:$V$575&lt;&gt;"")*('RF Tx Rx Iw Range 1 and 2'!$W$25:$W$575=""))+(('RF Tx Rx Iw Range 1 and 2'!$U$25:$U$575="")*('RF Tx Rx Iw Range 1 and 2'!$V$25:$V$575&lt;&gt;"")*('RF Tx Rx Iw Range 1 and 2'!$W$25:$W$575&lt;&gt;""))+(('RF Tx Rx Iw Range 1 and 2'!$U$25:$U$575&lt;&gt;"")*('RF Tx Rx Iw Range 1 and 2'!$V$25:$V$575="")*('RF Tx Rx Iw Range 1 and 2'!$W$25:$W$575=""))+(('RF Tx Rx Iw Range 1 and 2'!$U$25:$U$575&lt;&gt;"")*('RF Tx Rx Iw Range 1 and 2'!$V$25:$V$575="")*('RF Tx Rx Iw Range 1 and 2'!$W$25:$W$575&lt;&gt;""))+(('RF Tx Rx Iw Range 1 and 2'!$U$25:$U$575&lt;&gt;"")*('RF Tx Rx Iw Range 1 and 2'!$V$25:$V$575&lt;&gt;"")*('RF Tx Rx Iw Range 1 and 2'!$W$25:$W$575=""))+(('RF Tx Rx Iw Range 1 and 2'!$U$25:$U$575&lt;&gt;"")*('RF Tx Rx Iw Range 1 and 2'!$V$25:$V$575&lt;&gt;"")*('RF Tx Rx Iw Range 1 and 2'!$W$25:$W$575&lt;&gt;""))))+SUMPRODUCT(('RF Tx Rx Iw Range 1 and 2'!$B$25:$B$575="Y")*('RF Tx Rx Iw Range 1 and 2'!$K$25:$K$575&gt;1)*((('RF Tx Rx Iw Range 1 and 2'!$U$25:$U$575="")*('RF Tx Rx Iw Range 1 and 2'!$V$25:$V$575="")*('RF Tx Rx Iw Range 1 and 2'!$W$25:$W$575&lt;&gt;""))+(('RF Tx Rx Iw Range 1 and 2'!$U$25:$U$575="")*('RF Tx Rx Iw Range 1 and 2'!$V$25:$V$575&lt;&gt;"")*('RF Tx Rx Iw Range 1 and 2'!$W$25:$W$575=""))+(('RF Tx Rx Iw Range 1 and 2'!$U$25:$U$575="")*('RF Tx Rx Iw Range 1 and 2'!$V$25:$V$575&lt;&gt;"")*('RF Tx Rx Iw Range 1 and 2'!$W$25:$W$575&lt;&gt;""))+(('RF Tx Rx Iw Range 1 and 2'!$U$25:$U$575&lt;&gt;"")*('RF Tx Rx Iw Range 1 and 2'!$V$25:$V$575="")*('RF Tx Rx Iw Range 1 and 2'!$W$25:$W$575=""))+(('RF Tx Rx Iw Range 1 and 2'!$U$25:$U$575&lt;&gt;"")*('RF Tx Rx Iw Range 1 and 2'!$V$25:$V$575="")*('RF Tx Rx Iw Range 1 and 2'!$W$25:$W$575&lt;&gt;""))+(('RF Tx Rx Iw Range 1 and 2'!$U$25:$U$575&lt;&gt;"")*('RF Tx Rx Iw Range 1 and 2'!$V$25:$V$575&lt;&gt;"")*('RF Tx Rx Iw Range 1 and 2'!$W$25:$W$575=""))+(('RF Tx Rx Iw Range 1 and 2'!$U$25:$U$575&lt;&gt;"")*('RF Tx Rx Iw Range 1 and 2'!$V$25:$V$575&lt;&gt;"")*('RF Tx Rx Iw Range 1 and 2'!$W$25:$W$575&lt;&gt;"")))*'RF Tx Rx Iw Range 1 and 2'!$K$25:$K$575)</f>
        <v>205</v>
      </c>
      <c r="E15" s="177">
        <f>SUMPRODUCT(('RF Tx Rx Iw Range 1 and 2'!$B$25:$B$575="Y")*('RF Tx Rx Iw Range 1 and 2'!$K$25:$K$575=1)*((('RF Tx Rx Iw Range 1 and 2'!$U$25:$U$575&lt;&gt;100%)*('RF Tx Rx Iw Range 1 and 2'!$V$25:$V$575&lt;&gt;100%)*('RF Tx Rx Iw Range 1 and 2'!$W$25:$W$575=100%))+(('RF Tx Rx Iw Range 1 and 2'!$U$25:$U$575&lt;&gt;100%)*('RF Tx Rx Iw Range 1 and 2'!$V$25:$V$575=100%)*('RF Tx Rx Iw Range 1 and 2'!$W$25:$W$575&lt;&gt;100%))+(('RF Tx Rx Iw Range 1 and 2'!$U$25:$U$575&lt;&gt;100%)*('RF Tx Rx Iw Range 1 and 2'!$V$25:$V$575=100%)*('RF Tx Rx Iw Range 1 and 2'!$W$25:$W$575=100%))+(('RF Tx Rx Iw Range 1 and 2'!$U$25:$U$575=100%)*('RF Tx Rx Iw Range 1 and 2'!$V$25:$V$575&lt;&gt;100%)*('RF Tx Rx Iw Range 1 and 2'!$W$25:$W$575&lt;&gt;100%))+(('RF Tx Rx Iw Range 1 and 2'!$U$25:$U$575=100%)*('RF Tx Rx Iw Range 1 and 2'!$V$25:$V$575&lt;&gt;100%)*('RF Tx Rx Iw Range 1 and 2'!$W$25:$W$575=100%))+(('RF Tx Rx Iw Range 1 and 2'!$U$25:$U$575=100%)*('RF Tx Rx Iw Range 1 and 2'!$V$25:$V$575=100%)*('RF Tx Rx Iw Range 1 and 2'!$W$25:$W$575&lt;&gt;100%))+(('RF Tx Rx Iw Range 1 and 2'!$U$25:$U$575=100%)*('RF Tx Rx Iw Range 1 and 2'!$V$25:$V$575=100%)*('RF Tx Rx Iw Range 1 and 2'!$W$25:$W$575=100%))))</f>
        <v>78</v>
      </c>
      <c r="F15" s="97">
        <f>SUMPRODUCT(('RF Tx Rx Iw Range 1 and 2'!$B$25:$B$575 = "Y")*('RF Tx Rx Iw Range 1 and 2'!$K$25:$K$575 = 1)*('RF Tx Rx Iw Range 1 and 2'!$U$25:$U$575 &lt;&gt; ""))+SUMPRODUCT(('RF Tx Rx Iw Range 1 and 2'!$B$25:$B$575 = "Y")*('RF Tx Rx Iw Range 1 and 2'!$K$25:$K$575 &gt; 1)*('RF Tx Rx Iw Range 1 and 2'!$U$25:$U$575 &lt;&gt; "")*'RF Tx Rx Iw Range 1 and 2'!$K$25:$K$575)</f>
        <v>135</v>
      </c>
      <c r="G15" s="175">
        <f>SUMPRODUCT(('RF Tx Rx Iw Range 1 and 2'!$B$25:$B$575 = "Y")*('RF Tx Rx Iw Range 1 and 2'!$K$25:$K$575 = 1)*('RF Tx Rx Iw Range 1 and 2'!$U$25:$U$575 = 100%))</f>
        <v>71</v>
      </c>
      <c r="H15" s="97">
        <f>SUMPRODUCT(('RF Tx Rx Iw Range 1 and 2'!$B$25:$B$575 = "Y")*('RF Tx Rx Iw Range 1 and 2'!$K$25:$K$575 = 1)*('RF Tx Rx Iw Range 1 and 2'!$V$25:$V$575 &lt;&gt; ""))+SUMPRODUCT(('RF Tx Rx Iw Range 1 and 2'!$B$25:$B$575 = "Y")*('RF Tx Rx Iw Range 1 and 2'!$K$25:$K$575 &gt; 1)*('RF Tx Rx Iw Range 1 and 2'!$V$25:$V$575 &lt;&gt; "")*'RF Tx Rx Iw Range 1 and 2'!$K$25:$K$575)</f>
        <v>65</v>
      </c>
      <c r="I15" s="175">
        <f>SUMPRODUCT(('RF Tx Rx Iw Range 1 and 2'!$B$25:$B$575 = "Y")*('RF Tx Rx Iw Range 1 and 2'!$K$25:$K$575 = 1)*('RF Tx Rx Iw Range 1 and 2'!$V$25:$V$575 = 100%))</f>
        <v>7</v>
      </c>
      <c r="J15" s="97">
        <f>SUMPRODUCT(('RF Tx Rx Iw Range 1 and 2'!$B$25:$B$575 = "Y")*('RF Tx Rx Iw Range 1 and 2'!$K$25:$K$575 &lt;= 1)*('RF Tx Rx Iw Range 1 and 2'!$K$25:$K$575 &gt;0)*('RF Tx Rx Iw Range 1 and 2'!$W$25:$W$575 &lt;&gt; ""))+SUMPRODUCT(('RF Tx Rx Iw Range 1 and 2'!$B$25:$B$575 = "Y")*('RF Tx Rx Iw Range 1 and 2'!$K$25:$K$575 &gt; 1)*('RF Tx Rx Iw Range 1 and 2'!$W$25:$W$575 &lt;&gt; "")*'RF Tx Rx Iw Range 1 and 2'!$K$25:$K$575)</f>
        <v>18</v>
      </c>
      <c r="K15" s="175">
        <f>SUMPRODUCT(('RF Tx Rx Iw Range 1 and 2'!$B$25:$B$575 = "Y")*('RF Tx Rx Iw Range 1 and 2'!$K$25:$K$575 &lt;= 1)*('RF Tx Rx Iw Range 1 and 2'!$K$25:$K$575 &gt;0)*('RF Tx Rx Iw Range 1 and 2'!$W$25:$W$575 = 100%))</f>
        <v>8</v>
      </c>
      <c r="L15" s="170"/>
      <c r="M15" s="170"/>
      <c r="N15" s="171"/>
      <c r="O15" s="171"/>
      <c r="P15" s="170"/>
      <c r="Q15" s="170"/>
      <c r="R15" s="170"/>
      <c r="S15" s="170"/>
      <c r="T15" s="170"/>
      <c r="U15" s="170"/>
      <c r="V15" s="171"/>
      <c r="W15" s="171"/>
      <c r="X15" s="171"/>
      <c r="Y15" s="171"/>
      <c r="Z15" s="171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</row>
    <row r="16" spans="1:39" s="171" customFormat="1" ht="19.149999999999999" customHeight="1" x14ac:dyDescent="0.25">
      <c r="B16" s="633"/>
      <c r="C16" s="179" t="s">
        <v>581</v>
      </c>
      <c r="D16" s="182"/>
      <c r="E16" s="182"/>
      <c r="F16" s="182"/>
      <c r="G16" s="182"/>
      <c r="H16" s="182"/>
      <c r="I16" s="182"/>
      <c r="J16" s="182"/>
      <c r="K16" s="182"/>
      <c r="L16" s="170"/>
      <c r="M16" s="170"/>
      <c r="N16" s="170"/>
      <c r="O16" s="170"/>
      <c r="P16" s="170"/>
      <c r="Q16" s="170"/>
      <c r="R16" s="170"/>
      <c r="S16" s="170"/>
      <c r="T16" s="170"/>
      <c r="U16" s="170"/>
    </row>
    <row r="17" spans="2:21" s="171" customFormat="1" ht="19.149999999999999" customHeight="1" x14ac:dyDescent="0.3">
      <c r="B17" s="633"/>
      <c r="C17" s="179" t="s">
        <v>782</v>
      </c>
      <c r="D17" s="183">
        <f>SUMPRODUCT(('RF Tx Rx Iw Range 1 and 2'!$B$25:$B$575="Y")*('RF Tx Rx Iw Range 1 and 2'!$K$25:$K$575=1)*('RF Tx Rx Iw Range 1 and 2'!$Y$25:$Y$575&lt;&gt;""))+SUMPRODUCT(('RF Tx Rx Iw Range 1 and 2'!$B$25:$B$575="Y")*('RF Tx Rx Iw Range 1 and 2'!$K$25:$K$575&gt;1)*('RF Tx Rx Iw Range 1 and 2'!$Y$25:$Y$575&lt;&gt;"")*'RF Tx Rx Iw Range 1 and 2'!$K$25:$K$575)</f>
        <v>204</v>
      </c>
      <c r="E17" s="183">
        <f>SUMPRODUCT(('RF Tx Rx Iw Range 1 and 2'!$B$25:$B$575="Y")*('RF Tx Rx Iw Range 1 and 2'!$K$25:$K$575=1)*('RF Tx Rx Iw Range 1 and 2'!$Y$25:$Y$575=100%))</f>
        <v>59</v>
      </c>
      <c r="F17" s="182"/>
      <c r="G17" s="182"/>
      <c r="H17" s="182"/>
      <c r="I17" s="182"/>
      <c r="J17" s="182"/>
      <c r="K17" s="182"/>
      <c r="L17" s="170"/>
      <c r="M17" s="170"/>
      <c r="N17" s="170"/>
      <c r="O17" s="170"/>
      <c r="P17" s="170"/>
      <c r="Q17" s="170"/>
      <c r="R17" s="170"/>
      <c r="S17" s="170"/>
      <c r="T17" s="170"/>
      <c r="U17" s="170"/>
    </row>
    <row r="18" spans="2:21" s="171" customFormat="1" ht="19.149999999999999" customHeight="1" x14ac:dyDescent="0.3">
      <c r="B18" s="634"/>
      <c r="C18" s="179" t="s">
        <v>783</v>
      </c>
      <c r="D18" s="183">
        <f>SUMPRODUCT(('RF Tx Rx Iw Range 1 and 2'!$B$25:$B$575="Y")*('RF Tx Rx Iw Range 1 and 2'!$K$25:$K$575=1)*('RF Tx Rx Iw Range 1 and 2'!$AA$25:$AA$575&lt;&gt;""))+SUMPRODUCT(('RF Tx Rx Iw Range 1 and 2'!$B$25:$B$575="Y")*('RF Tx Rx Iw Range 1 and 2'!$K$25:$K$575&gt;1)*('RF Tx Rx Iw Range 1 and 2'!$AA$25:$AA$575&lt;&gt;"")*'RF Tx Rx Iw Range 1 and 2'!$K$25:$K$575)</f>
        <v>202</v>
      </c>
      <c r="E18" s="183">
        <f>SUMPRODUCT(('RF Tx Rx Iw Range 1 and 2'!$B$25:$B$575="Y")*('RF Tx Rx Iw Range 1 and 2'!$K$25:$K$575=1)*('RF Tx Rx Iw Range 1 and 2'!$AA$25:$AA$575=100%))</f>
        <v>78</v>
      </c>
      <c r="F18" s="182"/>
      <c r="G18" s="182"/>
      <c r="H18" s="182"/>
      <c r="I18" s="182"/>
      <c r="J18" s="182"/>
      <c r="K18" s="182"/>
      <c r="L18" s="170"/>
      <c r="M18" s="170"/>
      <c r="N18" s="170"/>
      <c r="O18" s="170"/>
      <c r="P18" s="170"/>
      <c r="Q18" s="170"/>
      <c r="R18" s="170"/>
      <c r="S18" s="170"/>
      <c r="T18" s="170"/>
      <c r="U18" s="170"/>
    </row>
    <row r="19" spans="2:21" s="171" customFormat="1" x14ac:dyDescent="0.25"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</row>
    <row r="20" spans="2:21" s="171" customFormat="1" x14ac:dyDescent="0.25"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</row>
    <row r="21" spans="2:21" s="171" customFormat="1" x14ac:dyDescent="0.25"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</row>
    <row r="22" spans="2:21" s="171" customFormat="1" x14ac:dyDescent="0.25"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</row>
    <row r="23" spans="2:21" s="171" customFormat="1" x14ac:dyDescent="0.25"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</row>
    <row r="24" spans="2:21" s="171" customFormat="1" x14ac:dyDescent="0.25"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</row>
    <row r="25" spans="2:21" s="171" customFormat="1" x14ac:dyDescent="0.25"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</row>
    <row r="26" spans="2:21" s="171" customFormat="1" x14ac:dyDescent="0.25"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</row>
    <row r="27" spans="2:21" s="171" customFormat="1" x14ac:dyDescent="0.25"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</row>
    <row r="28" spans="2:21" s="171" customFormat="1" x14ac:dyDescent="0.25"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</row>
    <row r="29" spans="2:21" s="171" customFormat="1" x14ac:dyDescent="0.25"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</row>
    <row r="30" spans="2:21" s="171" customFormat="1" x14ac:dyDescent="0.25"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</row>
    <row r="31" spans="2:21" s="171" customFormat="1" x14ac:dyDescent="0.25"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</row>
    <row r="32" spans="2:21" s="171" customFormat="1" x14ac:dyDescent="0.25"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</row>
    <row r="33" spans="3:21" s="171" customFormat="1" x14ac:dyDescent="0.25"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</row>
  </sheetData>
  <mergeCells count="33">
    <mergeCell ref="B14:B18"/>
    <mergeCell ref="D11:K11"/>
    <mergeCell ref="D12:E12"/>
    <mergeCell ref="F12:G12"/>
    <mergeCell ref="H12:I12"/>
    <mergeCell ref="J12:K12"/>
    <mergeCell ref="A1:L1"/>
    <mergeCell ref="A2:L2"/>
    <mergeCell ref="D4:E4"/>
    <mergeCell ref="F4:G4"/>
    <mergeCell ref="H4:I4"/>
    <mergeCell ref="J4:K4"/>
    <mergeCell ref="H5:I5"/>
    <mergeCell ref="H6:I6"/>
    <mergeCell ref="H7:I7"/>
    <mergeCell ref="H8:I8"/>
    <mergeCell ref="B5:B9"/>
    <mergeCell ref="D9:E9"/>
    <mergeCell ref="F5:G5"/>
    <mergeCell ref="F6:G6"/>
    <mergeCell ref="F7:G7"/>
    <mergeCell ref="H9:I9"/>
    <mergeCell ref="F8:G8"/>
    <mergeCell ref="F9:G9"/>
    <mergeCell ref="D5:E5"/>
    <mergeCell ref="D6:E6"/>
    <mergeCell ref="D7:E7"/>
    <mergeCell ref="D8:E8"/>
    <mergeCell ref="J5:K5"/>
    <mergeCell ref="J6:K6"/>
    <mergeCell ref="J7:K7"/>
    <mergeCell ref="J8:K8"/>
    <mergeCell ref="J9:K9"/>
  </mergeCells>
  <conditionalFormatting sqref="D5">
    <cfRule type="expression" dxfId="4058" priority="65" stopIfTrue="1">
      <formula>D5=""</formula>
    </cfRule>
    <cfRule type="expression" dxfId="4057" priority="66" stopIfTrue="1">
      <formula>D5&lt;=0</formula>
    </cfRule>
    <cfRule type="expression" dxfId="4056" priority="67" stopIfTrue="1">
      <formula>D5&lt;1</formula>
    </cfRule>
    <cfRule type="expression" dxfId="4055" priority="68">
      <formula>D5&gt;=1</formula>
    </cfRule>
  </conditionalFormatting>
  <conditionalFormatting sqref="D5">
    <cfRule type="expression" dxfId="4054" priority="69" stopIfTrue="1">
      <formula>D5=""</formula>
    </cfRule>
    <cfRule type="expression" dxfId="4053" priority="70" stopIfTrue="1">
      <formula>D5&lt;=0</formula>
    </cfRule>
    <cfRule type="expression" dxfId="4052" priority="71" stopIfTrue="1">
      <formula>D5&lt;1</formula>
    </cfRule>
    <cfRule type="expression" dxfId="4051" priority="72">
      <formula>D5&gt;=1</formula>
    </cfRule>
  </conditionalFormatting>
  <conditionalFormatting sqref="F5 H5 J5">
    <cfRule type="expression" dxfId="4050" priority="57" stopIfTrue="1">
      <formula>F5=""</formula>
    </cfRule>
    <cfRule type="expression" dxfId="4049" priority="58" stopIfTrue="1">
      <formula>F5&lt;=0</formula>
    </cfRule>
    <cfRule type="expression" dxfId="4048" priority="59" stopIfTrue="1">
      <formula>F5&lt;1</formula>
    </cfRule>
    <cfRule type="expression" dxfId="4047" priority="60">
      <formula>F5&gt;=1</formula>
    </cfRule>
  </conditionalFormatting>
  <conditionalFormatting sqref="F5 H5 J5">
    <cfRule type="expression" dxfId="4046" priority="61" stopIfTrue="1">
      <formula>F5=""</formula>
    </cfRule>
    <cfRule type="expression" dxfId="4045" priority="62" stopIfTrue="1">
      <formula>F5&lt;=0</formula>
    </cfRule>
    <cfRule type="expression" dxfId="4044" priority="63" stopIfTrue="1">
      <formula>F5&lt;1</formula>
    </cfRule>
    <cfRule type="expression" dxfId="4043" priority="64">
      <formula>F5&gt;=1</formula>
    </cfRule>
  </conditionalFormatting>
  <conditionalFormatting sqref="D6">
    <cfRule type="expression" dxfId="4042" priority="49" stopIfTrue="1">
      <formula>D6=""</formula>
    </cfRule>
    <cfRule type="expression" dxfId="4041" priority="50" stopIfTrue="1">
      <formula>D6&lt;=0</formula>
    </cfRule>
    <cfRule type="expression" dxfId="4040" priority="51" stopIfTrue="1">
      <formula>D6&lt;1</formula>
    </cfRule>
    <cfRule type="expression" dxfId="4039" priority="52">
      <formula>D6&gt;=1</formula>
    </cfRule>
  </conditionalFormatting>
  <conditionalFormatting sqref="D6">
    <cfRule type="expression" dxfId="4038" priority="53" stopIfTrue="1">
      <formula>D6=""</formula>
    </cfRule>
    <cfRule type="expression" dxfId="4037" priority="54" stopIfTrue="1">
      <formula>D6&lt;=0</formula>
    </cfRule>
    <cfRule type="expression" dxfId="4036" priority="55" stopIfTrue="1">
      <formula>D6&lt;1</formula>
    </cfRule>
    <cfRule type="expression" dxfId="4035" priority="56">
      <formula>D6&gt;=1</formula>
    </cfRule>
  </conditionalFormatting>
  <conditionalFormatting sqref="F6 H6 J6">
    <cfRule type="expression" dxfId="4034" priority="41" stopIfTrue="1">
      <formula>F6=""</formula>
    </cfRule>
    <cfRule type="expression" dxfId="4033" priority="42" stopIfTrue="1">
      <formula>F6&lt;=0</formula>
    </cfRule>
    <cfRule type="expression" dxfId="4032" priority="43" stopIfTrue="1">
      <formula>F6&lt;1</formula>
    </cfRule>
    <cfRule type="expression" dxfId="4031" priority="44">
      <formula>F6&gt;=1</formula>
    </cfRule>
  </conditionalFormatting>
  <conditionalFormatting sqref="F6 H6 J6">
    <cfRule type="expression" dxfId="4030" priority="45" stopIfTrue="1">
      <formula>F6=""</formula>
    </cfRule>
    <cfRule type="expression" dxfId="4029" priority="46" stopIfTrue="1">
      <formula>F6&lt;=0</formula>
    </cfRule>
    <cfRule type="expression" dxfId="4028" priority="47" stopIfTrue="1">
      <formula>F6&lt;1</formula>
    </cfRule>
    <cfRule type="expression" dxfId="4027" priority="48">
      <formula>F6&gt;=1</formula>
    </cfRule>
  </conditionalFormatting>
  <conditionalFormatting sqref="D7:D9">
    <cfRule type="expression" dxfId="4026" priority="33" stopIfTrue="1">
      <formula>D7=""</formula>
    </cfRule>
    <cfRule type="expression" dxfId="4025" priority="34" stopIfTrue="1">
      <formula>D7&lt;=0</formula>
    </cfRule>
    <cfRule type="expression" dxfId="4024" priority="35" stopIfTrue="1">
      <formula>D7&lt;1</formula>
    </cfRule>
    <cfRule type="expression" dxfId="4023" priority="36">
      <formula>D7&gt;=1</formula>
    </cfRule>
  </conditionalFormatting>
  <conditionalFormatting sqref="D7:D9">
    <cfRule type="expression" dxfId="4022" priority="37" stopIfTrue="1">
      <formula>D7=""</formula>
    </cfRule>
    <cfRule type="expression" dxfId="4021" priority="38" stopIfTrue="1">
      <formula>D7&lt;=0</formula>
    </cfRule>
    <cfRule type="expression" dxfId="4020" priority="39" stopIfTrue="1">
      <formula>D7&lt;1</formula>
    </cfRule>
    <cfRule type="expression" dxfId="4019" priority="40">
      <formula>D7&gt;=1</formula>
    </cfRule>
  </conditionalFormatting>
  <conditionalFormatting sqref="F7:F9 H7:H9 J7:J9">
    <cfRule type="expression" dxfId="4018" priority="25" stopIfTrue="1">
      <formula>F7=""</formula>
    </cfRule>
    <cfRule type="expression" dxfId="4017" priority="26" stopIfTrue="1">
      <formula>F7&lt;=0</formula>
    </cfRule>
    <cfRule type="expression" dxfId="4016" priority="27" stopIfTrue="1">
      <formula>F7&lt;1</formula>
    </cfRule>
    <cfRule type="expression" dxfId="4015" priority="28">
      <formula>F7&gt;=1</formula>
    </cfRule>
  </conditionalFormatting>
  <conditionalFormatting sqref="F7:F9 H7:H9 J7:J9">
    <cfRule type="expression" dxfId="4014" priority="29" stopIfTrue="1">
      <formula>F7=""</formula>
    </cfRule>
    <cfRule type="expression" dxfId="4013" priority="30" stopIfTrue="1">
      <formula>F7&lt;=0</formula>
    </cfRule>
    <cfRule type="expression" dxfId="4012" priority="31" stopIfTrue="1">
      <formula>F7&lt;1</formula>
    </cfRule>
    <cfRule type="expression" dxfId="4011" priority="32">
      <formula>F7&gt;=1</formula>
    </cfRule>
  </conditionalFormatting>
  <conditionalFormatting sqref="H16:K18">
    <cfRule type="expression" dxfId="4010" priority="17" stopIfTrue="1">
      <formula>H16=""</formula>
    </cfRule>
    <cfRule type="expression" dxfId="4009" priority="18" stopIfTrue="1">
      <formula>H16&lt;=0</formula>
    </cfRule>
    <cfRule type="expression" dxfId="4008" priority="19" stopIfTrue="1">
      <formula>H16&lt;1</formula>
    </cfRule>
    <cfRule type="expression" dxfId="4007" priority="20">
      <formula>H16&gt;=1</formula>
    </cfRule>
  </conditionalFormatting>
  <conditionalFormatting sqref="H16:K18">
    <cfRule type="expression" dxfId="4006" priority="21" stopIfTrue="1">
      <formula>H16=""</formula>
    </cfRule>
    <cfRule type="expression" dxfId="4005" priority="22" stopIfTrue="1">
      <formula>H16&lt;=0</formula>
    </cfRule>
    <cfRule type="expression" dxfId="4004" priority="23" stopIfTrue="1">
      <formula>H16&lt;1</formula>
    </cfRule>
    <cfRule type="expression" dxfId="4003" priority="24">
      <formula>H16&gt;=1</formula>
    </cfRule>
  </conditionalFormatting>
  <conditionalFormatting sqref="D16:G16">
    <cfRule type="expression" dxfId="4002" priority="9" stopIfTrue="1">
      <formula>D16=""</formula>
    </cfRule>
    <cfRule type="expression" dxfId="4001" priority="10" stopIfTrue="1">
      <formula>D16&lt;=0</formula>
    </cfRule>
    <cfRule type="expression" dxfId="4000" priority="11" stopIfTrue="1">
      <formula>D16&lt;1</formula>
    </cfRule>
    <cfRule type="expression" dxfId="3999" priority="12">
      <formula>D16&gt;=1</formula>
    </cfRule>
  </conditionalFormatting>
  <conditionalFormatting sqref="D16:G16">
    <cfRule type="expression" dxfId="3998" priority="13" stopIfTrue="1">
      <formula>D16=""</formula>
    </cfRule>
    <cfRule type="expression" dxfId="3997" priority="14" stopIfTrue="1">
      <formula>D16&lt;=0</formula>
    </cfRule>
    <cfRule type="expression" dxfId="3996" priority="15" stopIfTrue="1">
      <formula>D16&lt;1</formula>
    </cfRule>
    <cfRule type="expression" dxfId="3995" priority="16">
      <formula>D16&gt;=1</formula>
    </cfRule>
  </conditionalFormatting>
  <conditionalFormatting sqref="F17:G18">
    <cfRule type="expression" dxfId="3994" priority="1" stopIfTrue="1">
      <formula>F17=""</formula>
    </cfRule>
    <cfRule type="expression" dxfId="3993" priority="2" stopIfTrue="1">
      <formula>F17&lt;=0</formula>
    </cfRule>
    <cfRule type="expression" dxfId="3992" priority="3" stopIfTrue="1">
      <formula>F17&lt;1</formula>
    </cfRule>
    <cfRule type="expression" dxfId="3991" priority="4">
      <formula>F17&gt;=1</formula>
    </cfRule>
  </conditionalFormatting>
  <conditionalFormatting sqref="F17:G18">
    <cfRule type="expression" dxfId="3990" priority="5" stopIfTrue="1">
      <formula>F17=""</formula>
    </cfRule>
    <cfRule type="expression" dxfId="3989" priority="6" stopIfTrue="1">
      <formula>F17&lt;=0</formula>
    </cfRule>
    <cfRule type="expression" dxfId="3988" priority="7" stopIfTrue="1">
      <formula>F17&lt;1</formula>
    </cfRule>
    <cfRule type="expression" dxfId="3987" priority="8">
      <formula>F17&gt;=1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outlinePr summaryBelow="0"/>
  </sheetPr>
  <dimension ref="A1:AE923"/>
  <sheetViews>
    <sheetView tabSelected="1" zoomScale="91" zoomScaleNormal="91" workbookViewId="0">
      <pane ySplit="7" topLeftCell="A8" activePane="bottomLeft" state="frozen"/>
      <selection activeCell="O22" sqref="O22:AA22"/>
      <selection pane="bottomLeft" activeCell="E30" sqref="E30"/>
    </sheetView>
  </sheetViews>
  <sheetFormatPr defaultColWidth="9.28515625" defaultRowHeight="15" outlineLevelRow="1" x14ac:dyDescent="0.25"/>
  <cols>
    <col min="1" max="1" width="10" style="25" customWidth="1"/>
    <col min="2" max="2" width="6.5703125" style="25" customWidth="1"/>
    <col min="3" max="3" width="9.7109375" style="25" customWidth="1"/>
    <col min="4" max="4" width="15.85546875" style="25" customWidth="1"/>
    <col min="5" max="5" width="53.7109375" style="25" customWidth="1"/>
    <col min="6" max="6" width="16.5703125" style="25" customWidth="1"/>
    <col min="7" max="7" width="14.5703125" style="25" customWidth="1"/>
    <col min="8" max="8" width="23" style="20" customWidth="1"/>
    <col min="9" max="9" width="13" style="25" customWidth="1"/>
    <col min="10" max="10" width="43.85546875" style="25" customWidth="1"/>
    <col min="11" max="11" width="4" style="25" customWidth="1"/>
    <col min="12" max="12" width="6.7109375" style="25" customWidth="1"/>
    <col min="13" max="13" width="0.42578125" style="156" customWidth="1"/>
    <col min="14" max="14" width="5.28515625" style="142" customWidth="1"/>
    <col min="15" max="16" width="4.7109375" style="120" customWidth="1"/>
    <col min="17" max="17" width="5.5703125" style="143" customWidth="1"/>
    <col min="18" max="18" width="2.28515625" style="123" customWidth="1"/>
    <col min="19" max="19" width="4.7109375" style="143" customWidth="1"/>
    <col min="20" max="20" width="4.85546875" style="123" customWidth="1"/>
    <col min="21" max="22" width="5.7109375" style="25" customWidth="1"/>
    <col min="23" max="23" width="5.7109375" style="143" customWidth="1"/>
    <col min="24" max="24" width="2.42578125" style="123" customWidth="1"/>
    <col min="25" max="25" width="6.28515625" style="143" customWidth="1"/>
    <col min="26" max="26" width="2.28515625" style="123" customWidth="1"/>
    <col min="27" max="27" width="6" style="143" customWidth="1"/>
    <col min="28" max="28" width="0.28515625" style="1" customWidth="1"/>
    <col min="29" max="29" width="2.28515625" style="23" customWidth="1"/>
    <col min="30" max="30" width="41.28515625" style="3" customWidth="1"/>
    <col min="31" max="16384" width="9.28515625" style="3"/>
  </cols>
  <sheetData>
    <row r="1" spans="1:29" ht="15.75" customHeight="1" x14ac:dyDescent="0.25">
      <c r="A1" s="671" t="s">
        <v>0</v>
      </c>
      <c r="B1" s="673" t="s">
        <v>1</v>
      </c>
      <c r="C1" s="674"/>
      <c r="D1" s="674"/>
      <c r="E1" s="674"/>
      <c r="F1" s="674"/>
      <c r="G1" s="674"/>
      <c r="H1" s="674"/>
      <c r="I1" s="674"/>
      <c r="J1" s="674"/>
      <c r="K1" s="674"/>
      <c r="L1" s="674"/>
      <c r="M1" s="110"/>
      <c r="N1" s="683" t="s">
        <v>2</v>
      </c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684"/>
      <c r="AA1" s="685"/>
      <c r="AB1" s="2"/>
      <c r="AC1" s="680" t="s">
        <v>3</v>
      </c>
    </row>
    <row r="2" spans="1:29" ht="15.75" customHeight="1" outlineLevel="1" x14ac:dyDescent="0.25">
      <c r="A2" s="671"/>
      <c r="B2" s="673"/>
      <c r="C2" s="674"/>
      <c r="D2" s="674"/>
      <c r="E2" s="674"/>
      <c r="F2" s="674"/>
      <c r="G2" s="674"/>
      <c r="H2" s="674"/>
      <c r="I2" s="674"/>
      <c r="J2" s="674"/>
      <c r="K2" s="674"/>
      <c r="L2" s="674"/>
      <c r="M2" s="110"/>
      <c r="N2" s="686" t="s">
        <v>4</v>
      </c>
      <c r="O2" s="687"/>
      <c r="P2" s="687"/>
      <c r="Q2" s="687"/>
      <c r="R2" s="688"/>
      <c r="S2" s="688"/>
      <c r="T2" s="688"/>
      <c r="U2" s="688"/>
      <c r="V2" s="688"/>
      <c r="W2" s="688"/>
      <c r="X2" s="688"/>
      <c r="Y2" s="688"/>
      <c r="Z2" s="688"/>
      <c r="AA2" s="688"/>
      <c r="AB2" s="2"/>
      <c r="AC2" s="681"/>
    </row>
    <row r="3" spans="1:29" ht="33" customHeight="1" outlineLevel="1" x14ac:dyDescent="0.25">
      <c r="A3" s="4" t="s">
        <v>5</v>
      </c>
      <c r="B3" s="675" t="s">
        <v>6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110"/>
      <c r="N3" s="691" t="s">
        <v>36</v>
      </c>
      <c r="O3" s="692"/>
      <c r="P3" s="149"/>
      <c r="Q3" s="157"/>
      <c r="R3" s="695" t="s">
        <v>37</v>
      </c>
      <c r="S3" s="696"/>
      <c r="T3" s="691" t="s">
        <v>38</v>
      </c>
      <c r="U3" s="692"/>
      <c r="V3" s="692"/>
      <c r="W3" s="699"/>
      <c r="X3" s="703" t="s">
        <v>39</v>
      </c>
      <c r="Y3" s="704"/>
      <c r="Z3" s="707" t="s">
        <v>40</v>
      </c>
      <c r="AA3" s="708"/>
      <c r="AB3" s="2"/>
      <c r="AC3" s="681"/>
    </row>
    <row r="4" spans="1:29" ht="16.5" customHeight="1" outlineLevel="1" thickBot="1" x14ac:dyDescent="0.3">
      <c r="A4" s="5" t="s">
        <v>7</v>
      </c>
      <c r="B4" s="677" t="s">
        <v>177</v>
      </c>
      <c r="C4" s="678"/>
      <c r="D4" s="678"/>
      <c r="E4" s="679"/>
      <c r="F4" s="672" t="s">
        <v>178</v>
      </c>
      <c r="G4" s="672"/>
      <c r="H4" s="6"/>
      <c r="I4" s="6"/>
      <c r="J4" s="101"/>
      <c r="K4" s="101"/>
      <c r="L4" s="6"/>
      <c r="M4" s="110"/>
      <c r="N4" s="693"/>
      <c r="O4" s="694"/>
      <c r="P4" s="163"/>
      <c r="Q4" s="164"/>
      <c r="R4" s="697"/>
      <c r="S4" s="698"/>
      <c r="T4" s="700"/>
      <c r="U4" s="701"/>
      <c r="V4" s="701"/>
      <c r="W4" s="702"/>
      <c r="X4" s="705"/>
      <c r="Y4" s="706"/>
      <c r="Z4" s="709"/>
      <c r="AA4" s="710"/>
      <c r="AB4" s="2"/>
      <c r="AC4" s="681"/>
    </row>
    <row r="5" spans="1:29" ht="15.75" customHeight="1" outlineLevel="1" x14ac:dyDescent="0.25">
      <c r="A5" s="5" t="s">
        <v>8</v>
      </c>
      <c r="B5" s="642" t="s">
        <v>177</v>
      </c>
      <c r="C5" s="642"/>
      <c r="D5" s="642"/>
      <c r="E5" s="642"/>
      <c r="F5" s="672" t="s">
        <v>178</v>
      </c>
      <c r="G5" s="672"/>
      <c r="H5" s="6"/>
      <c r="I5" s="6"/>
      <c r="J5" s="101"/>
      <c r="K5" s="101"/>
      <c r="L5" s="6"/>
      <c r="M5" s="110"/>
      <c r="N5" s="656" t="s">
        <v>41</v>
      </c>
      <c r="O5" s="657"/>
      <c r="P5" s="657"/>
      <c r="Q5" s="657"/>
      <c r="R5" s="658"/>
      <c r="S5" s="659"/>
      <c r="T5" s="660" t="s">
        <v>42</v>
      </c>
      <c r="U5" s="658"/>
      <c r="V5" s="658"/>
      <c r="W5" s="658"/>
      <c r="X5" s="658"/>
      <c r="Y5" s="658"/>
      <c r="Z5" s="658"/>
      <c r="AA5" s="661"/>
      <c r="AB5" s="2"/>
      <c r="AC5" s="681"/>
    </row>
    <row r="6" spans="1:29" ht="19.5" customHeight="1" x14ac:dyDescent="0.25">
      <c r="A6" s="162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0"/>
      <c r="N6" s="711" t="s">
        <v>767</v>
      </c>
      <c r="O6" s="712"/>
      <c r="P6" s="712"/>
      <c r="Q6" s="713"/>
      <c r="R6" s="652" t="s">
        <v>768</v>
      </c>
      <c r="S6" s="653"/>
      <c r="T6" s="649" t="s">
        <v>769</v>
      </c>
      <c r="U6" s="650"/>
      <c r="V6" s="650"/>
      <c r="W6" s="651"/>
      <c r="X6" s="652" t="s">
        <v>770</v>
      </c>
      <c r="Y6" s="653"/>
      <c r="Z6" s="652" t="s">
        <v>771</v>
      </c>
      <c r="AA6" s="653"/>
      <c r="AB6" s="2"/>
      <c r="AC6" s="681"/>
    </row>
    <row r="7" spans="1:29" ht="50.25" customHeight="1" collapsed="1" x14ac:dyDescent="0.2">
      <c r="A7" s="7" t="s">
        <v>9</v>
      </c>
      <c r="B7" s="7" t="s">
        <v>773</v>
      </c>
      <c r="C7" s="8" t="s">
        <v>10</v>
      </c>
      <c r="D7" s="8" t="s">
        <v>11</v>
      </c>
      <c r="E7" s="8" t="s">
        <v>12</v>
      </c>
      <c r="F7" s="7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7" t="s">
        <v>47</v>
      </c>
      <c r="L7" s="7" t="s">
        <v>18</v>
      </c>
      <c r="M7" s="110"/>
      <c r="N7" s="124" t="s">
        <v>766</v>
      </c>
      <c r="O7" s="112" t="s">
        <v>763</v>
      </c>
      <c r="P7" s="112" t="s">
        <v>764</v>
      </c>
      <c r="Q7" s="125" t="s">
        <v>765</v>
      </c>
      <c r="R7" s="109"/>
      <c r="S7" s="107"/>
      <c r="T7" s="117" t="s">
        <v>766</v>
      </c>
      <c r="U7" s="112" t="s">
        <v>763</v>
      </c>
      <c r="V7" s="112" t="s">
        <v>764</v>
      </c>
      <c r="W7" s="125" t="s">
        <v>765</v>
      </c>
      <c r="X7" s="109"/>
      <c r="Y7" s="107"/>
      <c r="Z7" s="109"/>
      <c r="AA7" s="107"/>
      <c r="AC7" s="681"/>
    </row>
    <row r="8" spans="1:29" ht="12" hidden="1" customHeight="1" outlineLevel="1" x14ac:dyDescent="0.25">
      <c r="A8" s="9"/>
      <c r="B8" s="1"/>
      <c r="C8" s="1"/>
      <c r="D8" s="1"/>
      <c r="E8" s="1"/>
      <c r="F8" s="1"/>
      <c r="G8" s="1"/>
      <c r="H8" s="11"/>
      <c r="I8" s="1"/>
      <c r="J8" s="1"/>
      <c r="K8" s="1"/>
      <c r="L8" s="1"/>
      <c r="M8" s="110"/>
      <c r="N8" s="689"/>
      <c r="O8" s="690"/>
      <c r="P8" s="150"/>
      <c r="Q8" s="158"/>
      <c r="R8" s="654"/>
      <c r="S8" s="655"/>
      <c r="T8" s="114"/>
      <c r="U8" s="111"/>
      <c r="V8" s="111"/>
      <c r="W8" s="126"/>
      <c r="X8" s="654"/>
      <c r="Y8" s="655"/>
      <c r="Z8" s="654"/>
      <c r="AA8" s="655"/>
      <c r="AC8" s="682"/>
    </row>
    <row r="9" spans="1:29" ht="16.5" hidden="1" customHeight="1" outlineLevel="1" x14ac:dyDescent="0.25">
      <c r="A9" s="12"/>
      <c r="B9" s="12"/>
      <c r="C9" s="12"/>
      <c r="D9" s="12"/>
      <c r="E9" s="12"/>
      <c r="F9" s="12"/>
      <c r="G9" s="12"/>
      <c r="H9" s="45"/>
      <c r="I9" s="46"/>
      <c r="J9" s="47"/>
      <c r="K9" s="47"/>
      <c r="L9" s="48" t="s">
        <v>35</v>
      </c>
      <c r="M9" s="40"/>
      <c r="N9" s="127"/>
      <c r="O9" s="647">
        <f>IF(SUMPRODUCT(--(O$24:O$575&lt;&gt;""),$K$24:$K$575)+ SUMPRODUCT(--(P$24:P$575&lt;&gt;""),$K$24:$K$575)+ SUMPRODUCT(--(Q$24:Q$575&lt;&gt;""),$K$24:$K$575),(SUMPRODUCT(--(O$24:O$575 &lt;&gt;""),$K$24:$K$575,O$24:O$575)+SUMPRODUCT(--(P$24:P$575 &lt;&gt;""),$K$24:$K$575,P$24:P$575)+ SUMPRODUCT(--(Q$24:Q$575 &lt;&gt;""),$K$24:$K$575,Q$24:Q$575))/( SUMPRODUCT(--(O$24:O$575&lt;&gt;""),$K$24:$K$575)+ SUMPRODUCT(--(P$24:P$575&lt;&gt;""),$K$24:$K$575)+ SUMPRODUCT(--(Q$24:Q$575&lt;&gt;""),$K$24:$K$575)),"")</f>
        <v>0.73333333333333317</v>
      </c>
      <c r="P9" s="647"/>
      <c r="Q9" s="648"/>
      <c r="R9" s="643" t="str">
        <f>IF(SUMPRODUCT(--(S$24:S$575&lt;&gt;""),$K$24:$K$575),SUMPRODUCT(--(S$24:S$575 &lt;&gt;""),$K$24:$K$575,S$24:S$575)/SUMPRODUCT(--(S$24:S$575 &lt;&gt;""),$K$24:$K$575),"")</f>
        <v/>
      </c>
      <c r="S9" s="644"/>
      <c r="T9" s="146"/>
      <c r="U9" s="647">
        <f>IF(SUMPRODUCT(--(U$24:U$575&lt;&gt;""),$K$24:$K$575)+ SUMPRODUCT(--(V$24:V$575&lt;&gt;""),$K$24:$K$575)+ SUMPRODUCT(--(W$24:W$575&lt;&gt;""),$K$24:$K$575),(SUMPRODUCT(--(U$24:U$575 &lt;&gt;""),$K$24:$K$575,U$24:U$575)+SUMPRODUCT(--(V$24:V$575 &lt;&gt;""),$K$24:$K$575,V$24:V$575)+ SUMPRODUCT(--(W$24:W$575 &lt;&gt;""),$K$24:$K$575,W$24:W$575))/( SUMPRODUCT(--(U$24:U$575&lt;&gt;""),$K$24:$K$575)+ SUMPRODUCT(--(V$24:V$575&lt;&gt;""),$K$24:$K$575)+ SUMPRODUCT(--(W$24:W$575&lt;&gt;""),$K$24:$K$575)),"")</f>
        <v>0.60510323334631877</v>
      </c>
      <c r="V9" s="647"/>
      <c r="W9" s="648"/>
      <c r="X9" s="645">
        <f>IF(SUMPRODUCT(--(Y$24:Y$575&lt;&gt;""),$K$24:$K$575),SUMPRODUCT(--(Y$24:Y$575 &lt;&gt;""),$K$24:$K$575,Y$24:Y$575)/SUMPRODUCT(--(Y$24:Y$575 &lt;&gt;""),$K$24:$K$575),"")</f>
        <v>0.48751076658053411</v>
      </c>
      <c r="Y9" s="646"/>
      <c r="Z9" s="645">
        <f>IF(SUMPRODUCT(--(AA$24:AA$575&lt;&gt;""),$K$24:$K$575),SUMPRODUCT(--(AA$24:AA$575 &lt;&gt;""),$K$24:$K$575,AA$24:AA$575)/SUMPRODUCT(--(AA$24:AA$575 &lt;&gt;""),$K$24:$K$575),"")</f>
        <v>0.57797567332754118</v>
      </c>
      <c r="AA9" s="646"/>
      <c r="AB9" s="13"/>
      <c r="AC9" s="31"/>
    </row>
    <row r="10" spans="1:29" ht="16.5" hidden="1" customHeight="1" outlineLevel="1" x14ac:dyDescent="0.25">
      <c r="A10" s="12"/>
      <c r="B10" s="12"/>
      <c r="C10" s="12"/>
      <c r="D10" s="12"/>
      <c r="E10" s="12"/>
      <c r="F10" s="12"/>
      <c r="G10" s="165"/>
      <c r="H10" s="45"/>
      <c r="I10" s="46"/>
      <c r="J10" s="47"/>
      <c r="K10" s="47"/>
      <c r="L10" s="48" t="s">
        <v>772</v>
      </c>
      <c r="M10" s="40"/>
      <c r="N10" s="128"/>
      <c r="O10" s="116" t="str">
        <f>IF(SUMPRODUCT(--(O$24:O$575&lt;&gt;""),$K$24:$K$575),SUMPRODUCT(--(O$24:O$575 &lt;&gt;""),$K$24:$K$575,O$24:O$575)/SUMPRODUCT(--(O$24:O$575 &lt;&gt;""),$K$24:$K$575),"")</f>
        <v/>
      </c>
      <c r="P10" s="116" t="str">
        <f>IF(SUMPRODUCT(--(P$24:P$575&lt;&gt;""),$K$24:$K$575),SUMPRODUCT(--(P$24:P$575 &lt;&gt;""),$K$24:$K$575,P$24:P$575)/SUMPRODUCT(--(P$24:P$575 &lt;&gt;""),$K$24:$K$575),"")</f>
        <v/>
      </c>
      <c r="Q10" s="129">
        <f>IF(SUMPRODUCT(--(Q$24:Q$575&lt;&gt;""),$K$24:$K$575),SUMPRODUCT(--(Q$24:Q$575 &lt;&gt;""),$K$24:$K$575,Q$24:Q$575)/SUMPRODUCT(--(Q$24:Q$575 &lt;&gt;""),$K$24:$K$575),"")</f>
        <v>0.73333333333333317</v>
      </c>
      <c r="R10" s="643"/>
      <c r="S10" s="644"/>
      <c r="T10" s="147"/>
      <c r="U10" s="116">
        <f>IF(SUMPRODUCT(--(U$24:U$575&lt;&gt;""),$K$24:$K$575),SUMPRODUCT(--(U$24:U$575 &lt;&gt;""),$K$24:$K$575,U$24:U$575)/SUMPRODUCT(--(U$24:U$575 &lt;&gt;""),$K$24:$K$575),"")</f>
        <v>0.72919375812743836</v>
      </c>
      <c r="V10" s="116">
        <f>IF(SUMPRODUCT(--(V$24:V$575&lt;&gt;""),$K$24:$K$575),SUMPRODUCT(--(V$24:V$575 &lt;&gt;""),$K$24:$K$575,V$24:V$575)/SUMPRODUCT(--(V$24:V$575 &lt;&gt;""),$K$24:$K$575),"")</f>
        <v>0.38567961165048531</v>
      </c>
      <c r="W10" s="129">
        <f>IF(SUMPRODUCT(--(W$24:W$575&lt;&gt;""),$K$24:$K$575),SUMPRODUCT(--(W$24:W$575 &lt;&gt;""),$K$24:$K$575,W$24:W$575)/SUMPRODUCT(--(W$24:W$575 &lt;&gt;""),$K$24:$K$575),"")</f>
        <v>0.55609756097560958</v>
      </c>
      <c r="X10" s="643"/>
      <c r="Y10" s="644"/>
      <c r="Z10" s="643"/>
      <c r="AA10" s="644"/>
      <c r="AB10" s="13"/>
      <c r="AC10" s="31"/>
    </row>
    <row r="11" spans="1:29" ht="8.25" hidden="1" customHeight="1" outlineLevel="1" x14ac:dyDescent="0.25">
      <c r="A11" s="12"/>
      <c r="B11" s="12"/>
      <c r="C11" s="12"/>
      <c r="D11" s="12"/>
      <c r="E11" s="12"/>
      <c r="F11" s="12"/>
      <c r="G11" s="12"/>
      <c r="H11" s="45"/>
      <c r="I11" s="46"/>
      <c r="J11" s="47"/>
      <c r="K11" s="47"/>
      <c r="L11" s="46"/>
      <c r="M11" s="49"/>
      <c r="N11" s="130"/>
      <c r="O11" s="50"/>
      <c r="P11" s="50"/>
      <c r="Q11" s="161"/>
      <c r="R11" s="50"/>
      <c r="S11" s="131"/>
      <c r="T11" s="50"/>
      <c r="U11" s="50"/>
      <c r="V11" s="50"/>
      <c r="W11" s="131"/>
      <c r="X11" s="50"/>
      <c r="Y11" s="131"/>
      <c r="Z11" s="50"/>
      <c r="AA11" s="131"/>
      <c r="AB11" s="14"/>
      <c r="AC11" s="31"/>
    </row>
    <row r="12" spans="1:29" ht="12" hidden="1" customHeight="1" outlineLevel="1" x14ac:dyDescent="0.25">
      <c r="A12" s="12"/>
      <c r="B12" s="12"/>
      <c r="C12" s="12"/>
      <c r="D12" s="12"/>
      <c r="E12" s="166"/>
      <c r="F12" s="166"/>
      <c r="G12" s="167"/>
      <c r="H12" s="167"/>
      <c r="I12" s="46"/>
      <c r="J12" s="47"/>
      <c r="K12" s="47"/>
      <c r="L12" s="46" t="s">
        <v>33</v>
      </c>
      <c r="M12" s="26"/>
      <c r="N12" s="128"/>
      <c r="O12" s="106" t="str">
        <f>IF(SUMPRODUCT(--(O$24:O$575&lt;&gt;""),--(N$24:N$575=1),$K$24:$K$575)&gt;0,SUMPRODUCT(--(N$24:N$575=1),--(O$24:O$575 &lt;&gt;""),$K$24:$K$575,O$24:O$575)/SUMPRODUCT(--(O$24:O$575 &lt;&gt;""),--(N$24:N$575=1),$K$24:$K$575),"")</f>
        <v/>
      </c>
      <c r="P12" s="104" t="str">
        <f>IF(SUMPRODUCT(--(P$24:P$575&lt;&gt;""),--(N$24:N$575=1),$K$24:$K$575)&gt;0,SUMPRODUCT(--(N$24:N$575=1),--(P$24:P$575 &lt;&gt;""),$K$24:$K$575,P$24:P$575)/SUMPRODUCT(--(P$24:P$575 &lt;&gt;""),--(N$24:N$575=1),$K$24:$K$575),"")</f>
        <v/>
      </c>
      <c r="Q12" s="132" t="str">
        <f>IF(SUMPRODUCT(--(Q$24:Q$575&lt;&gt;""),--(N$24:N$575=1),$K$24:$K$575)&gt;0,SUMPRODUCT(--(N$24:N$575=1),--(Q$24:Q$575 &lt;&gt;""),$K$24:$K$575,Q$24:Q$575)/SUMPRODUCT(--(Q$24:Q$575 &lt;&gt;""),--(N$24:N$575=1),$K$24:$K$575),"")</f>
        <v/>
      </c>
      <c r="R12" s="664" t="str">
        <f>IF(SUMPRODUCT(--(S$24:S$575&lt;&gt;""),--(R$24:R$575=1),$K$24:$K$575)&gt;0,SUMPRODUCT(--(R$24:R$575=1),--(S$24:S$575 &lt;&gt;""),$K$24:$K$575,S$24:S$575)/SUMPRODUCT(--(S$24:S$575 &lt;&gt;""),--(R$24:R$575=1),$K$24:$K$575),"")</f>
        <v/>
      </c>
      <c r="S12" s="665"/>
      <c r="T12" s="147"/>
      <c r="U12" s="106" t="str">
        <f>IF(SUMPRODUCT(--(U$24:U$575&lt;&gt;""),--(T$24:T$575=1),$K$24:$K$575)&gt;0,SUMPRODUCT(--(T$24:T$575=1),--(U$24:U$575 &lt;&gt;""),$K$24:$K$575,U$24:U$575)/SUMPRODUCT(--(U$24:U$575 &lt;&gt;""),--(T$24:T$575=1),$K$24:$K$575),"")</f>
        <v/>
      </c>
      <c r="V12" s="104" t="str">
        <f>IF(SUMPRODUCT(--(V$24:V$575&lt;&gt;""),--(T$24:T$575=1),$K$24:$K$575)&gt;0,SUMPRODUCT(--(T$24:T$575=1),--(V$24:V$575 &lt;&gt;""),$K$24:$K$575,V$24:V$575)/SUMPRODUCT(--(V$24:V$575 &lt;&gt;""),--(T$24:T$575=1),$K$24:$K$575),"")</f>
        <v/>
      </c>
      <c r="W12" s="132" t="str">
        <f>IF(SUMPRODUCT(--(W$24:W$575&lt;&gt;""),--(T$24:T$575=1),$K$24:$K$575)&gt;0,SUMPRODUCT(--(T$24:T$575=1),--(W$24:W$575 &lt;&gt;""),$K$24:$K$575,W$24:W$575)/SUMPRODUCT(--(W$24:W$575 &lt;&gt;""),--(T$24:T$575=1),$K$24:$K$575),"")</f>
        <v/>
      </c>
      <c r="X12" s="664">
        <f>IF(SUMPRODUCT(--(Y$24:Y$575&lt;&gt;""),--(X$24:X$575=1),$K$24:$K$575)&gt;0,SUMPRODUCT(--(X$24:X$575=1),--(Y$24:Y$575 &lt;&gt;""),$K$24:$K$575,Y$24:Y$575)/SUMPRODUCT(--(Y$24:Y$575 &lt;&gt;""),--(X$24:X$575=1),$K$24:$K$575),"")</f>
        <v>0.54110898661567886</v>
      </c>
      <c r="Y12" s="665"/>
      <c r="Z12" s="664">
        <f>IF(SUMPRODUCT(--(AA$24:AA$575&lt;&gt;""),--(Z$24:Z$575=1),$K$24:$K$575)&gt;0,SUMPRODUCT(--(Z$24:Z$575=1),--(AA$24:AA$575 &lt;&gt;""),$K$24:$K$575,AA$24:AA$575)/SUMPRODUCT(--(AA$24:AA$575 &lt;&gt;""),--(Z$24:Z$575=1),$K$24:$K$575),"")</f>
        <v>0.57797567332754118</v>
      </c>
      <c r="AA12" s="665"/>
      <c r="AB12" s="14"/>
      <c r="AC12" s="31"/>
    </row>
    <row r="13" spans="1:29" ht="12" hidden="1" customHeight="1" outlineLevel="1" x14ac:dyDescent="0.25">
      <c r="A13" s="12"/>
      <c r="B13" s="12"/>
      <c r="C13" s="12"/>
      <c r="D13" s="12"/>
      <c r="E13" s="166"/>
      <c r="F13" s="167"/>
      <c r="G13" s="167"/>
      <c r="H13" s="167"/>
      <c r="I13" s="46"/>
      <c r="J13" s="47"/>
      <c r="K13" s="47"/>
      <c r="L13" s="46" t="s">
        <v>179</v>
      </c>
      <c r="M13" s="26"/>
      <c r="N13" s="128"/>
      <c r="O13" s="106" t="str">
        <f>IF(SUMPRODUCT(--(O$24:O$575&lt;&gt;""),--(LEFT(N$24:N$575,1)="2"),$K$24:$K$575)&gt;0,SUMPRODUCT(--(LEFT(N$24:N$575,1)="2"),--(O$24:O$575 &lt;&gt;""),$K$24:$K$575,O$24:O$575)/SUMPRODUCT(--(O$24:O$575 &lt;&gt;""),--(LEFT(N$24:N$575,1)="2"),$K$24:$K$575),"")</f>
        <v/>
      </c>
      <c r="P13" s="104" t="str">
        <f>IF(SUMPRODUCT(--(P$24:P$575&lt;&gt;""),--(LEFT(N$24:N$575,1)="2"),$K$24:$K$575)&gt;0,SUMPRODUCT(--(LEFT(N$24:N$575,1)="2"),--(P$24:P$575 &lt;&gt;""),$K$24:$K$575,P$24:P$575)/SUMPRODUCT(--(P$24:P$575 &lt;&gt;""),--(LEFT(N$24:N$575,1)="2"),$K$24:$K$575),"")</f>
        <v/>
      </c>
      <c r="Q13" s="132" t="str">
        <f>IF(SUMPRODUCT(--(Q$24:Q$575&lt;&gt;""),--(LEFT(N$24:N$575,1)="2"),$K$24:$K$575)&gt;0,SUMPRODUCT(--(LEFT(N$24:N$575,1)="2"),--(Q$24:Q$575 &lt;&gt;""),$K$24:$K$575,Q$24:Q$575)/SUMPRODUCT(--(Q$24:Q$575 &lt;&gt;""),--(LEFT(N$24:N$575,1)="2"),$K$24:$K$575),"")</f>
        <v/>
      </c>
      <c r="R13" s="662" t="str">
        <f>IF(SUMPRODUCT(--(S$24:S$575&lt;&gt;""),--(R$24:R$575="1.5"),$K$24:$K$575)&gt;0,SUMPRODUCT(--(R$24:R$261="1.5"),--(S$24:S$261 &lt;&gt;""),$K$24:$K$261,S$24:S$261)/SUMPRODUCT(--(S$24:S$261 &lt;&gt;""),--(R$24:R$261="1.5"),$K$24:$K$261),"")</f>
        <v/>
      </c>
      <c r="S13" s="663"/>
      <c r="T13" s="147"/>
      <c r="U13" s="106" t="str">
        <f>IF(SUMPRODUCT(--(U$24:U$575&lt;&gt;""),--(LEFT(T$24:T$575,1)="1.5"),$K$24:$K$575)&gt;0,SUMPRODUCT(--(LEFT(T$24:T$575,1)="1.5"),--(U$24:U$575 &lt;&gt;""),$K$24:$K$575,U$24:U$575)/SUMPRODUCT(--(U$24:U$575 &lt;&gt;""),--(LEFT(T$24:T$575,1)="1.5"),$K$24:$K$575),"")</f>
        <v/>
      </c>
      <c r="V13" s="104" t="str">
        <f>IF(SUMPRODUCT(--(V$24:V$575&lt;&gt;""),--(LEFT(T$24:T$575,1)="1.5"),$K$24:$K$575)&gt;0,SUMPRODUCT(--(LEFT(T$24:T$575,1)="1.5"),--(V$24:V$575 &lt;&gt;""),$K$24:$K$575,V$24:V$575)/SUMPRODUCT(--(V$24:V$575 &lt;&gt;""),--(LEFT(T$24:T$575,1)="1.5"),$K$24:$K$575),"")</f>
        <v/>
      </c>
      <c r="W13" s="132" t="str">
        <f>IF(SUMPRODUCT(--(W$24:W$575&lt;&gt;""),--(LEFT(T$24:T$575,1)="1.5"),$K$24:$K$575)&gt;0,SUMPRODUCT(--(LEFT(T$24:T$575,1)="1.5"),--(W$24:W$575 &lt;&gt;""),$K$24:$K$575,W$24:W$575)/SUMPRODUCT(--(W$24:W$575 &lt;&gt;""),--(LEFT(T$24:T$575,1)="1.5"),$K$24:$K$575),"")</f>
        <v/>
      </c>
      <c r="X13" s="662" t="str">
        <f>IF(SUMPRODUCT(--(Y$24:Y$575&lt;&gt;""),--(X$24:X$575="1.5"),$K$24:$K$575)&gt;0,SUMPRODUCT(--(X$24:X$261="1.5"),--(Y$24:Y$261 &lt;&gt;""),$K$24:$K$261,Y$24:Y$261)/SUMPRODUCT(--(Y$24:Y$261 &lt;&gt;""),--(X$24:X$261="1.5"),$K$24:$K$261),"")</f>
        <v/>
      </c>
      <c r="Y13" s="663"/>
      <c r="Z13" s="662" t="str">
        <f>IF(SUMPRODUCT(--(AA$24:AA$575&lt;&gt;""),--(Z$24:Z$575="1.5"),$K$24:$K$575)&gt;0,SUMPRODUCT(--(Z$24:Z$261="1.5"),--(AA$24:AA$261 &lt;&gt;""),$K$24:$K$261,AA$24:AA$261)/SUMPRODUCT(--(AA$24:AA$261 &lt;&gt;""),--(Z$24:Z$261="1.5"),$K$24:$K$261),"")</f>
        <v/>
      </c>
      <c r="AA13" s="663"/>
      <c r="AB13" s="13"/>
      <c r="AC13" s="31"/>
    </row>
    <row r="14" spans="1:29" ht="12" hidden="1" customHeight="1" outlineLevel="1" thickBot="1" x14ac:dyDescent="0.3">
      <c r="A14" s="12"/>
      <c r="B14" s="12"/>
      <c r="C14" s="12"/>
      <c r="D14" s="12"/>
      <c r="E14" s="166"/>
      <c r="F14" s="167"/>
      <c r="G14" s="167"/>
      <c r="H14" s="167"/>
      <c r="I14" s="46"/>
      <c r="J14" s="47"/>
      <c r="K14" s="47"/>
      <c r="L14" s="46" t="s">
        <v>34</v>
      </c>
      <c r="M14" s="51"/>
      <c r="N14" s="128"/>
      <c r="O14" s="106" t="str">
        <f>IF(SUMPRODUCT(--(O$24:O$575&lt;&gt;""),--(LEFT(N$24:N$575,1)="2"),$K$24:$K$575)&gt;0,SUMPRODUCT(--(LEFT(N$24:N$575,1)="2"),--(O$24:O$575 &lt;&gt;""),$K$24:$K$575,O$24:O$575)/SUMPRODUCT(--(O$24:O$575 &lt;&gt;""),--(LEFT(N$24:N$575,1)="2"),$K$24:$K$575),"")</f>
        <v/>
      </c>
      <c r="P14" s="104" t="str">
        <f>IF(SUMPRODUCT(--(P$24:P$575&lt;&gt;""),--(LEFT(N$24:N$575,1)="2"),$K$24:$K$575)&gt;0,SUMPRODUCT(--(LEFT(N$24:N$575,1)="2"),--(P$24:P$575 &lt;&gt;""),$K$24:$K$575,P$24:P$575)/SUMPRODUCT(--(P$24:P$575 &lt;&gt;""),--(LEFT(N$24:N$575,1)="2"),$K$24:$K$575),"")</f>
        <v/>
      </c>
      <c r="Q14" s="132" t="str">
        <f>IF(SUMPRODUCT(--(Q$24:Q$575&lt;&gt;""),--(LEFT(N$24:N$575,1)="2"),$K$24:$K$575)&gt;0,SUMPRODUCT(--(LEFT(N$24:N$575,1)="2"),--(Q$24:Q$575 &lt;&gt;""),$K$24:$K$575,Q$24:Q$575)/SUMPRODUCT(--(Q$24:Q$575 &lt;&gt;""),--(LEFT(N$24:N$575,1)="2"),$K$24:$K$575),"")</f>
        <v/>
      </c>
      <c r="R14" s="666" t="str">
        <f>IF(SUMPRODUCT(--(S$24:S$575&lt;&gt;""),--(LEFT(R$24:R$575,1)="2"),$K$24:$K$575)&gt;0,SUMPRODUCT(--(LEFT(R$24:R$575,1)="2"),--(S$24:S$575 &lt;&gt;""),$K$24:$K$575,S$24:S$575)/SUMPRODUCT(--(S$24:S$575 &lt;&gt;""),--(LEFT(R$24:R$575,1)="2"),$K$24:$K$575),"")</f>
        <v/>
      </c>
      <c r="S14" s="667"/>
      <c r="T14" s="147"/>
      <c r="U14" s="106">
        <f>IF(SUMPRODUCT(--(U$24:U$575&lt;&gt;""),--(LEFT(T$24:T$575,1)="2"),$K$24:$K$575)&gt;0,SUMPRODUCT(--(LEFT(T$24:T$575,1)="2"),--(U$24:U$575 &lt;&gt;""),$K$24:$K$575,U$24:U$575)/SUMPRODUCT(--(U$24:U$575 &lt;&gt;""),--(LEFT(T$24:T$575,1)="2"),$K$24:$K$575),"")</f>
        <v>1</v>
      </c>
      <c r="V14" s="104" t="str">
        <f>IF(SUMPRODUCT(--(V$24:V$575&lt;&gt;""),--(LEFT(T$24:T$575,1)="2"),$K$24:$K$575)&gt;0,SUMPRODUCT(--(LEFT(T$24:T$575,1)="2"),--(V$24:V$575 &lt;&gt;""),$K$24:$K$575,V$24:V$575)/SUMPRODUCT(--(V$24:V$575 &lt;&gt;""),--(LEFT(T$24:T$575,1)="2"),$K$24:$K$575),"")</f>
        <v/>
      </c>
      <c r="W14" s="132" t="str">
        <f>IF(SUMPRODUCT(--(W$24:W$575&lt;&gt;""),--(LEFT(T$24:T$575,1)="2"),$K$24:$K$575)&gt;0,SUMPRODUCT(--(LEFT(T$24:T$575,1)="2"),--(W$24:W$575 &lt;&gt;""),$K$24:$K$575,W$24:W$575)/SUMPRODUCT(--(W$24:W$575 &lt;&gt;""),--(LEFT(T$24:T$575,1)="2"),$K$24:$K$575),"")</f>
        <v/>
      </c>
      <c r="X14" s="666">
        <f>IF(SUMPRODUCT(--(Y$24:Y$575&lt;&gt;""),--(LEFT(X$24:X$575,1)="2"),$K$24:$K$575)&gt;0,SUMPRODUCT(--(LEFT(X$24:X$575,1)="2"),--(Y$24:Y$575 &lt;&gt;""),$K$24:$K$575,Y$24:Y$575)/SUMPRODUCT(--(Y$24:Y$575 &lt;&gt;""),--(LEFT(X$24:X$575,1)="2"),$K$24:$K$575),"")</f>
        <v>0</v>
      </c>
      <c r="Y14" s="667"/>
      <c r="Z14" s="666" t="str">
        <f>IF(SUMPRODUCT(--(AA$24:AA$575&lt;&gt;""),--(LEFT(Z$24:Z$575,1)="2"),$K$24:$K$575)&gt;0,SUMPRODUCT(--(LEFT(Z$24:Z$575,1)="2"),--(AA$24:AA$575 &lt;&gt;""),$K$24:$K$575,AA$24:AA$575)/SUMPRODUCT(--(AA$24:AA$575 &lt;&gt;""),--(LEFT(Z$24:Z$575,1)="2"),$K$24:$K$575),"")</f>
        <v/>
      </c>
      <c r="AA14" s="667"/>
      <c r="AB14" s="14"/>
      <c r="AC14" s="31"/>
    </row>
    <row r="15" spans="1:29" ht="12" hidden="1" customHeight="1" outlineLevel="1" thickBot="1" x14ac:dyDescent="0.3">
      <c r="A15" s="12"/>
      <c r="B15" s="12"/>
      <c r="C15" s="12"/>
      <c r="D15" s="12"/>
      <c r="E15" s="166"/>
      <c r="F15" s="167"/>
      <c r="G15" s="167"/>
      <c r="H15" s="167"/>
      <c r="I15" s="46"/>
      <c r="J15" s="47"/>
      <c r="K15" s="47"/>
      <c r="L15" s="46" t="s">
        <v>173</v>
      </c>
      <c r="M15" s="51"/>
      <c r="N15" s="128"/>
      <c r="O15" s="106" t="str">
        <f>IF(SUMPRODUCT(--(O$24:O$575&lt;&gt;""),--(LEFT(N$24:N$575,1)="3"),$K$24:$K$575)&gt;0,SUMPRODUCT(--(LEFT(N$24:N$575,1)="3"),--(O$24:O$575 &lt;&gt;""),$K$24:$K$575,O$24:O$575)/SUMPRODUCT(--(O$24:O$575 &lt;&gt;""),--(LEFT(N$24:N$575,1)="3"),$K$24:$K$575),"")</f>
        <v/>
      </c>
      <c r="P15" s="104" t="str">
        <f>IF(SUMPRODUCT(--(P$24:P$575&lt;&gt;""),--(LEFT(N$24:N$575,1)="3"),$K$24:$K$575)&gt;0,SUMPRODUCT(--(LEFT(N$24:N$575,1)="3"),--(P$24:P$575 &lt;&gt;""),$K$24:$K$575,P$24:P$575)/SUMPRODUCT(--(P$24:P$575 &lt;&gt;""),--(LEFT(N$24:N$575,1)="3"),$K$24:$K$575),"")</f>
        <v/>
      </c>
      <c r="Q15" s="132" t="str">
        <f>IF(SUMPRODUCT(--(Q$24:Q$575&lt;&gt;""),--(LEFT(N$24:N$575,1)="3"),$K$24:$K$575)&gt;0,SUMPRODUCT(--(LEFT(N$24:N$575,1)="3"),--(Q$24:Q$575 &lt;&gt;""),$K$24:$K$575,Q$24:Q$575)/SUMPRODUCT(--(Q$24:Q$575 &lt;&gt;""),--(LEFT(N$24:N$575,1)="3"),$K$24:$K$575),"")</f>
        <v/>
      </c>
      <c r="R15" s="666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15" s="667"/>
      <c r="T15" s="147"/>
      <c r="U15" s="106">
        <f>IF(SUMPRODUCT(--(U$24:U$575&lt;&gt;""),--(LEFT(T$24:T$575,1)="3"),$K$24:$K$575)&gt;0,SUMPRODUCT(--(LEFT(T$24:T$575,1)="3"),--(U$24:U$575 &lt;&gt;""),$K$24:$K$575,U$24:U$575)/SUMPRODUCT(--(U$24:U$575 &lt;&gt;""),--(LEFT(T$24:T$575,1)="3"),$K$24:$K$575),"")</f>
        <v>1</v>
      </c>
      <c r="V15" s="104">
        <f>IF(SUMPRODUCT(--(V$24:V$575&lt;&gt;""),--(LEFT(T$24:T$575,1)="3"),$K$24:$K$575)&gt;0,SUMPRODUCT(--(LEFT(T$24:T$575,1)="3"),--(V$24:V$575 &lt;&gt;""),$K$24:$K$575,V$24:V$575)/SUMPRODUCT(--(V$24:V$575 &lt;&gt;""),--(LEFT(T$24:T$575,1)="3"),$K$24:$K$575),"")</f>
        <v>1</v>
      </c>
      <c r="W15" s="132">
        <f>IF(SUMPRODUCT(--(W$24:W$575&lt;&gt;""),--(LEFT(T$24:T$575,1)="3"),$K$24:$K$575)&gt;0,SUMPRODUCT(--(LEFT(T$24:T$575,1)="3"),--(W$24:W$575 &lt;&gt;""),$K$24:$K$575,W$24:W$575)/SUMPRODUCT(--(W$24:W$575 &lt;&gt;""),--(LEFT(T$24:T$575,1)="3"),$K$24:$K$575),"")</f>
        <v>1</v>
      </c>
      <c r="X15" s="666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15" s="667"/>
      <c r="Z15" s="666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15" s="667"/>
      <c r="AB15" s="14"/>
      <c r="AC15" s="31"/>
    </row>
    <row r="16" spans="1:29" ht="12" hidden="1" customHeight="1" outlineLevel="1" thickBot="1" x14ac:dyDescent="0.3">
      <c r="A16" s="12"/>
      <c r="B16" s="12"/>
      <c r="C16" s="12"/>
      <c r="D16" s="12"/>
      <c r="E16" s="166"/>
      <c r="F16" s="167"/>
      <c r="G16" s="167"/>
      <c r="H16" s="167"/>
      <c r="I16" s="46"/>
      <c r="J16" s="47"/>
      <c r="K16" s="47"/>
      <c r="L16" s="46" t="s">
        <v>410</v>
      </c>
      <c r="M16" s="51"/>
      <c r="N16" s="128"/>
      <c r="O16" s="106" t="str">
        <f>IF(SUMPRODUCT(--(O$24:O$575&lt;&gt;""),--(LEFT(N$24:N$575,1)="4"),$K$24:$K$575)&gt;0,SUMPRODUCT(--(LEFT(N$24:N$575,1)="4"),--(O$24:O$575 &lt;&gt;""),$K$24:$K$575,O$24:O$575)/SUMPRODUCT(--(O$24:O$575 &lt;&gt;""),--(LEFT(N$24:N$575,1)="4"),$K$24:$K$575),"")</f>
        <v/>
      </c>
      <c r="P16" s="104" t="str">
        <f>IF(SUMPRODUCT(--(P$24:P$575&lt;&gt;""),--(LEFT(N$24:N$575,1)="4"),$K$24:$K$575)&gt;0,SUMPRODUCT(--(LEFT(N$24:N$575,1)="4"),--(P$24:P$575 &lt;&gt;""),$K$24:$K$575,P$24:P$575)/SUMPRODUCT(--(P$24:P$575 &lt;&gt;""),--(LEFT(N$24:N$575,1)="4"),$K$24:$K$575),"")</f>
        <v/>
      </c>
      <c r="Q16" s="132">
        <f>IF(SUMPRODUCT(--(Q$24:Q$575&lt;&gt;""),--(LEFT(N$24:N$575,1)="4"),$K$24:$K$575)&gt;0,SUMPRODUCT(--(LEFT(N$24:N$575,1)="4"),--(Q$24:Q$575 &lt;&gt;""),$K$24:$K$575,Q$24:Q$575)/SUMPRODUCT(--(Q$24:Q$575 &lt;&gt;""),--(LEFT(N$24:N$575,1)="4"),$K$24:$K$575),"")</f>
        <v>1</v>
      </c>
      <c r="R16" s="666" t="str">
        <f>IF(SUMPRODUCT(--(S$24:S$575&lt;&gt;""),--(LEFT(R$24:R$575,1)="4"),$K$24:$K$575)&gt;0,SUMPRODUCT(--(LEFT(R$24:R$575,1)="4"),--(S$24:S$575 &lt;&gt;""),$K$24:$K$575,S$24:S$575)/SUMPRODUCT(--(S$24:S$575 &lt;&gt;""),--(LEFT(R$24:R$575,1)="4"),$K$24:$K$575),"")</f>
        <v/>
      </c>
      <c r="S16" s="667"/>
      <c r="T16" s="147"/>
      <c r="U16" s="106">
        <f>IF(SUMPRODUCT(--(U$24:U$575&lt;&gt;""),--(LEFT(T$24:T$575,1)="4"),$K$24:$K$575)&gt;0,SUMPRODUCT(--(LEFT(T$24:T$575,1)="4"),--(U$24:U$575 &lt;&gt;""),$K$24:$K$575,U$24:U$575)/SUMPRODUCT(--(U$24:U$575 &lt;&gt;""),--(LEFT(T$24:T$575,1)="4"),$K$24:$K$575),"")</f>
        <v>1</v>
      </c>
      <c r="V16" s="104">
        <f>IF(SUMPRODUCT(--(V$24:V$575&lt;&gt;""),--(LEFT(T$24:T$575,1)="4"),$K$24:$K$575)&gt;0,SUMPRODUCT(--(LEFT(T$24:T$575,1)="4"),--(V$24:V$575 &lt;&gt;""),$K$24:$K$575,V$24:V$575)/SUMPRODUCT(--(V$24:V$575 &lt;&gt;""),--(LEFT(T$24:T$575,1)="4"),$K$24:$K$575),"")</f>
        <v>1</v>
      </c>
      <c r="W16" s="132">
        <f>IF(SUMPRODUCT(--(W$24:W$575&lt;&gt;""),--(LEFT(T$24:T$575,1)="4"),$K$24:$K$575)&gt;0,SUMPRODUCT(--(LEFT(T$24:T$575,1)="4"),--(W$24:W$575 &lt;&gt;""),$K$24:$K$575,W$24:W$575)/SUMPRODUCT(--(W$24:W$575 &lt;&gt;""),--(LEFT(T$24:T$575,1)="4"),$K$24:$K$575),"")</f>
        <v>1</v>
      </c>
      <c r="X16" s="666" t="str">
        <f>IF(SUMPRODUCT(--(Y$24:Y$575&lt;&gt;""),--(LEFT(X$24:X$575,1)="4"),$K$24:$K$575)&gt;0,SUMPRODUCT(--(LEFT(X$24:X$575,1)="4"),--(Y$24:Y$575 &lt;&gt;""),$K$24:$K$575,Y$24:Y$575)/SUMPRODUCT(--(Y$24:Y$575 &lt;&gt;""),--(LEFT(X$24:X$575,1)="4"),$K$24:$K$575),"")</f>
        <v/>
      </c>
      <c r="Y16" s="667"/>
      <c r="Z16" s="666" t="str">
        <f>IF(SUMPRODUCT(--(AA$24:AA$575&lt;&gt;""),--(LEFT(Z$24:Z$575,1)="4"),$K$24:$K$575)&gt;0,SUMPRODUCT(--(LEFT(Z$24:Z$575,1)="4"),--(AA$24:AA$575 &lt;&gt;""),$K$24:$K$575,AA$24:AA$575)/SUMPRODUCT(--(AA$24:AA$575 &lt;&gt;""),--(LEFT(Z$24:Z$575,1)="4"),$K$24:$K$575),"")</f>
        <v/>
      </c>
      <c r="AA16" s="667"/>
      <c r="AB16" s="14"/>
      <c r="AC16" s="31"/>
    </row>
    <row r="17" spans="1:29" ht="12" hidden="1" customHeight="1" outlineLevel="1" thickBot="1" x14ac:dyDescent="0.3">
      <c r="A17" s="12"/>
      <c r="B17" s="12"/>
      <c r="C17" s="12"/>
      <c r="D17" s="12"/>
      <c r="E17" s="12"/>
      <c r="F17" s="12"/>
      <c r="G17" s="15"/>
      <c r="H17" s="45"/>
      <c r="I17" s="46"/>
      <c r="J17" s="47"/>
      <c r="K17" s="47"/>
      <c r="L17" s="46" t="s">
        <v>646</v>
      </c>
      <c r="M17" s="51"/>
      <c r="N17" s="128"/>
      <c r="O17" s="106" t="str">
        <f>IF(SUMPRODUCT(--(O$24:O$575&lt;&gt;""),--(LEFT(N$24:N$575,1)="5"),$K$24:$K$575)&gt;0,SUMPRODUCT(--(LEFT(N$24:N$575,1)="5"),--(O$24:O$575 &lt;&gt;""),$K$24:$K$575,O$24:O$575)/SUMPRODUCT(--(O$24:O$575 &lt;&gt;""),--(LEFT(N$24:N$575,1)="5"),$K$24:$K$575),"")</f>
        <v/>
      </c>
      <c r="P17" s="104" t="str">
        <f>IF(SUMPRODUCT(--(P$24:P$575&lt;&gt;""),--(LEFT(N$24:N$575,1)="5"),$K$24:$K$575)&gt;0,SUMPRODUCT(--(LEFT(N$24:N$575,1)="5"),--(P$24:P$575 &lt;&gt;""),$K$24:$K$575,P$24:P$575)/SUMPRODUCT(--(P$24:P$575 &lt;&gt;""),--(LEFT(N$24:N$575,1)="5"),$K$24:$K$575),"")</f>
        <v/>
      </c>
      <c r="Q17" s="132" t="str">
        <f>IF(SUMPRODUCT(--(Q$24:Q$575&lt;&gt;""),--(LEFT(N$24:N$575,1)="5"),$K$24:$K$575)&gt;0,SUMPRODUCT(--(LEFT(N$24:N$575,1)="5"),--(Q$24:Q$575 &lt;&gt;""),$K$24:$K$575,Q$24:Q$575)/SUMPRODUCT(--(Q$24:Q$575 &lt;&gt;""),--(LEFT(N$24:N$575,1)="5"),$K$24:$K$575),"")</f>
        <v/>
      </c>
      <c r="R17" s="662" t="str">
        <f>IF(SUMPRODUCT(--(S$24:S$575&lt;&gt;""),--(LEFT(R$24:R$575,1)="4"),$K$24:$K$575)&gt;0,SUMPRODUCT(--(LEFT(R$24:R$575,1)="4"),--(S$24:S$575 &lt;&gt;""),$K$24:$K$575,S$24:S$575)/SUMPRODUCT(--(S$24:S$575 &lt;&gt;""),--(LEFT(R$24:R$575,1)="4"),$K$24:$K$575),"")</f>
        <v/>
      </c>
      <c r="S17" s="663"/>
      <c r="T17" s="147"/>
      <c r="U17" s="106">
        <f>IF(SUMPRODUCT(--(U$24:U$575&lt;&gt;""),--(LEFT(T$24:T$575,1)="5"),$K$24:$K$575)&gt;0,SUMPRODUCT(--(LEFT(T$24:T$575,1)="5"),--(U$24:U$575 &lt;&gt;""),$K$24:$K$575,U$24:U$575)/SUMPRODUCT(--(U$24:U$575 &lt;&gt;""),--(LEFT(T$24:T$575,1)="5"),$K$24:$K$575),"")</f>
        <v>1</v>
      </c>
      <c r="V17" s="104" t="str">
        <f>IF(SUMPRODUCT(--(V$24:V$575&lt;&gt;""),--(LEFT(T$24:T$575,1)="5"),$K$24:$K$575)&gt;0,SUMPRODUCT(--(LEFT(T$24:T$575,1)="5"),--(V$24:V$575 &lt;&gt;""),$K$24:$K$575,V$24:V$575)/SUMPRODUCT(--(V$24:V$575 &lt;&gt;""),--(LEFT(T$24:T$575,1)="5"),$K$24:$K$575),"")</f>
        <v/>
      </c>
      <c r="W17" s="132">
        <f>IF(SUMPRODUCT(--(W$24:W$575&lt;&gt;""),--(LEFT(T$24:T$575,1)="5"),$K$24:$K$575)&gt;0,SUMPRODUCT(--(LEFT(T$24:T$575,1)="5"),--(W$24:W$575 &lt;&gt;""),$K$24:$K$575,W$24:W$575)/SUMPRODUCT(--(W$24:W$575 &lt;&gt;""),--(LEFT(T$24:T$575,1)="5"),$K$24:$K$575),"")</f>
        <v>1</v>
      </c>
      <c r="X17" s="662" t="str">
        <f>IF(SUMPRODUCT(--(Y$24:Y$575&lt;&gt;""),--(LEFT(X$24:X$575,1)="4"),$K$24:$K$575)&gt;0,SUMPRODUCT(--(LEFT(X$24:X$575,1)="4"),--(Y$24:Y$575 &lt;&gt;""),$K$24:$K$575,Y$24:Y$575)/SUMPRODUCT(--(Y$24:Y$575 &lt;&gt;""),--(LEFT(X$24:X$575,1)="4"),$K$24:$K$575),"")</f>
        <v/>
      </c>
      <c r="Y17" s="663"/>
      <c r="Z17" s="662" t="str">
        <f>IF(SUMPRODUCT(--(AA$24:AA$575&lt;&gt;""),--(LEFT(Z$24:Z$575,1)="4"),$K$24:$K$575)&gt;0,SUMPRODUCT(--(LEFT(Z$24:Z$575,1)="4"),--(AA$24:AA$575 &lt;&gt;""),$K$24:$K$575,AA$24:AA$575)/SUMPRODUCT(--(AA$24:AA$575 &lt;&gt;""),--(LEFT(Z$24:Z$575,1)="4"),$K$24:$K$575),"")</f>
        <v/>
      </c>
      <c r="AA17" s="663"/>
      <c r="AB17" s="14"/>
      <c r="AC17" s="31"/>
    </row>
    <row r="18" spans="1:29" ht="12" hidden="1" customHeight="1" outlineLevel="1" thickBot="1" x14ac:dyDescent="0.3">
      <c r="A18" s="12"/>
      <c r="B18" s="12"/>
      <c r="C18" s="12"/>
      <c r="D18" s="12"/>
      <c r="E18" s="12"/>
      <c r="F18" s="12"/>
      <c r="G18" s="15"/>
      <c r="H18" s="45"/>
      <c r="I18" s="46"/>
      <c r="J18" s="47"/>
      <c r="K18" s="47"/>
      <c r="L18" s="46" t="s">
        <v>647</v>
      </c>
      <c r="M18" s="51"/>
      <c r="N18" s="128"/>
      <c r="O18" s="106" t="str">
        <f>IF(SUMPRODUCT(--(O$24:O$575&lt;&gt;""),--(LEFT(M$24:M$575,1)="6"),$K$24:$K$575)&gt;0,SUMPRODUCT(--(LEFT(M$24:M$575,1)="6"),--(O$24:O$575 &lt;&gt;""),$K$24:$K$575,O$24:O$575)/SUMPRODUCT(--(O$24:O$575 &lt;&gt;""),--(LEFT(M$24:M$575,1)="6"),$K$24:$K$575),"")</f>
        <v/>
      </c>
      <c r="P18" s="104" t="str">
        <f>IF(SUMPRODUCT(--(P$24:P$575&lt;&gt;""),--(LEFT(N$24:N$575,1)="6"),$K$24:$K$575)&gt;0,SUMPRODUCT(--(LEFT(N$24:N$575,1)="6"),--(P$24:P$575 &lt;&gt;""),$K$24:$K$575,P$24:P$575)/SUMPRODUCT(--(P$24:P$575 &lt;&gt;""),--(LEFT(N$24:N$575,1)="6"),$K$24:$K$575),"")</f>
        <v/>
      </c>
      <c r="Q18" s="132" t="str">
        <f>IF(SUMPRODUCT(--(Q$24:Q$575&lt;&gt;""),--(LEFT(N$24:N$575,1)="6"),$K$24:$K$575)&gt;0,SUMPRODUCT(--(LEFT(N$24:N$575,1)="6"),--(Q$24:Q$575 &lt;&gt;""),$K$24:$K$575,Q$24:Q$575)/SUMPRODUCT(--(Q$24:Q$575 &lt;&gt;""),--(LEFT(N$24:N$575,1)="6"),$K$24:$K$575),"")</f>
        <v/>
      </c>
      <c r="R18" s="662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18" s="663"/>
      <c r="T18" s="147"/>
      <c r="U18" s="570">
        <f>IF(SUMPRODUCT(--(U$24:U$575&lt;&gt;""),--(LEFT(T$24:T$575,1)="6"),$K$24:$K$575)&gt;0,SUMPRODUCT(--(LEFT(T$24:T$575,1)="6"),--(U$24:U$575 &lt;&gt;""),$K$24:$K$575,U$24:U$575)/SUMPRODUCT(--(U$24:U$575 &lt;&gt;""),--(LEFT(T$24:T$575,1)="6"),$K$24:$K$575),"")</f>
        <v>1</v>
      </c>
      <c r="V18" s="104">
        <f>IF(SUMPRODUCT(--(V$24:V$575&lt;&gt;""),--(LEFT(T$24:T$575,1)="6"),$K$24:$K$575)&gt;0,SUMPRODUCT(--(LEFT(T$24:T$575,1)="6"),--(V$24:V$575 &lt;&gt;""),$K$24:$K$575,V$24:V$575)/SUMPRODUCT(--(V$24:V$575 &lt;&gt;""),--(LEFT(T$24:T$575,1)="6"),$K$24:$K$575),"")</f>
        <v>1</v>
      </c>
      <c r="W18" s="132">
        <f>IF(SUMPRODUCT(--(W$24:W$575&lt;&gt;""),--(LEFT(T$24:T$575,1)="6"),$K$24:$K$575)&gt;0,SUMPRODUCT(--(LEFT(T$24:T$575,1)="6"),--(W$24:W$575 &lt;&gt;""),$K$24:$K$575,W$24:W$575)/SUMPRODUCT(--(W$24:W$575 &lt;&gt;""),--(LEFT(T$24:T$575,1)="6"),$K$24:$K$575),"")</f>
        <v>1</v>
      </c>
      <c r="X18" s="662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18" s="663"/>
      <c r="Z18" s="662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18" s="663"/>
      <c r="AB18" s="14"/>
      <c r="AC18" s="31"/>
    </row>
    <row r="19" spans="1:29" ht="12" hidden="1" customHeight="1" outlineLevel="1" thickBot="1" x14ac:dyDescent="0.3">
      <c r="A19" s="12"/>
      <c r="B19" s="12"/>
      <c r="C19" s="12"/>
      <c r="D19" s="12"/>
      <c r="E19" s="12"/>
      <c r="F19" s="12"/>
      <c r="G19" s="15"/>
      <c r="H19" s="45"/>
      <c r="I19" s="46"/>
      <c r="J19" s="47"/>
      <c r="K19" s="47"/>
      <c r="L19" s="46" t="s">
        <v>1246</v>
      </c>
      <c r="M19" s="51"/>
      <c r="N19" s="128"/>
      <c r="O19" s="106" t="str">
        <f>IF(SUMPRODUCT(--(O$24:O$575&lt;&gt;""),--(LEFT(M$24:M$575,1)="7"),$K$24:$K$575)&gt;0,SUMPRODUCT(--(LEFT(M$24:M$575,1)="7"),--(O$24:O$575 &lt;&gt;""),$K$24:$K$575,O$24:O$575)/SUMPRODUCT(--(O$24:O$575 &lt;&gt;""),--(LEFT(M$24:M$575,1)="7"),$K$24:$K$575),"")</f>
        <v/>
      </c>
      <c r="P19" s="570" t="str">
        <f>IF(SUMPRODUCT(--(P$24:P$575&lt;&gt;""),--(LEFT(N$24:N$575,1)="7"),$K$24:$K$575)&gt;0,SUMPRODUCT(--(LEFT(N$24:N$575,1)="7"),--(P$24:P$575 &lt;&gt;""),$K$24:$K$575,P$24:P$575)/SUMPRODUCT(--(P$24:P$575 &lt;&gt;""),--(LEFT(N$24:N$575,1)="7"),$K$24:$K$575),"")</f>
        <v/>
      </c>
      <c r="Q19" s="614">
        <f>IF(SUMPRODUCT(--(Q$24:Q$575&lt;&gt;""),--(LEFT(N$24:N$575,1)="7"),$K$24:$K$575)&gt;0,SUMPRODUCT(--(LEFT(N$24:N$575,1)="7"),--(Q$24:Q$575 &lt;&gt;""),$K$24:$K$575,Q$24:Q$575)/SUMPRODUCT(--(Q$24:Q$575 &lt;&gt;""),--(LEFT(N$24:N$575,1)="7"),$K$24:$K$575),"")</f>
        <v>0.48051948051948051</v>
      </c>
      <c r="R19" s="662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19" s="663"/>
      <c r="T19" s="147"/>
      <c r="U19" s="570">
        <f>IF(SUMPRODUCT(--(U$24:U$575&lt;&gt;""),--(LEFT(T$24:T$575,1)="7"),$K$24:$K$575)&gt;0,SUMPRODUCT(--(LEFT(T$24:T$575,1)="7"),--(U$24:U$575 &lt;&gt;""),$K$24:$K$575,U$24:U$575)/SUMPRODUCT(--(U$24:U$575 &lt;&gt;""),--(LEFT(T$24:T$575,1)="7"),$K$24:$K$575),"")</f>
        <v>0.93684210526315792</v>
      </c>
      <c r="V19" s="570">
        <f>IF(SUMPRODUCT(--(V$24:V$575&lt;&gt;""),--(LEFT(T$24:T$575,1)="7"),$K$24:$K$575)&gt;0,SUMPRODUCT(--(LEFT(T$24:T$575,1)="7"),--(V$24:V$575 &lt;&gt;""),$K$24:$K$575,V$24:V$575)/SUMPRODUCT(--(V$24:V$575 &lt;&gt;""),--(LEFT(T$24:T$575,1)="7"),$K$24:$K$575),"")</f>
        <v>1</v>
      </c>
      <c r="W19" s="614">
        <f>IF(SUMPRODUCT(--(W$24:W$575&lt;&gt;""),--(LEFT(T$24:T$575,1)="7"),$K$24:$K$575)&gt;0,SUMPRODUCT(--(LEFT(T$24:T$575,1)="7"),--(W$24:W$575 &lt;&gt;""),$K$24:$K$575,W$24:W$575)/SUMPRODUCT(--(W$24:W$575 &lt;&gt;""),--(LEFT(T$24:T$575,1)="7"),$K$24:$K$575),"")</f>
        <v>1</v>
      </c>
      <c r="X19" s="662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19" s="663"/>
      <c r="Z19" s="662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19" s="663"/>
      <c r="AB19" s="14"/>
      <c r="AC19" s="31"/>
    </row>
    <row r="20" spans="1:29" ht="12" hidden="1" customHeight="1" outlineLevel="1" thickBot="1" x14ac:dyDescent="0.3">
      <c r="A20" s="12"/>
      <c r="B20" s="12"/>
      <c r="C20" s="12"/>
      <c r="D20" s="12"/>
      <c r="E20" s="12"/>
      <c r="F20" s="12"/>
      <c r="G20" s="15"/>
      <c r="H20" s="45"/>
      <c r="I20" s="46"/>
      <c r="J20" s="47"/>
      <c r="K20" s="47"/>
      <c r="L20" s="46" t="s">
        <v>1247</v>
      </c>
      <c r="M20" s="51"/>
      <c r="N20" s="128"/>
      <c r="O20" s="106" t="str">
        <f>IF(SUMPRODUCT(--(O$24:O$575&lt;&gt;""),--(LEFT(M$24:M$575,1)="8"),$K$24:$K$575)&gt;0,SUMPRODUCT(--(LEFT(M$24:M$575,1)="8"),--(O$24:O$575 &lt;&gt;""),$K$24:$K$575,O$24:O$575)/SUMPRODUCT(--(O$24:O$575 &lt;&gt;""),--(LEFT(M$24:M$575,1)="8"),$K$24:$K$575),"")</f>
        <v/>
      </c>
      <c r="P20" s="570" t="str">
        <f>IF(SUMPRODUCT(--(P$24:P$575&lt;&gt;""),--(LEFT(N$24:N$575,1)="8"),$K$24:$K$575)&gt;0,SUMPRODUCT(--(LEFT(N$24:N$575,1)="8"),--(P$24:P$575 &lt;&gt;""),$K$24:$K$575,P$24:P$575)/SUMPRODUCT(--(P$24:P$575 &lt;&gt;""),--(LEFT(N$24:N$575,1)="8"),$K$24:$K$575),"")</f>
        <v/>
      </c>
      <c r="Q20" s="614" t="str">
        <f>IF(SUMPRODUCT(--(Q$24:Q$575&lt;&gt;""),--(LEFT(N$24:N$575,1)="8"),$K$24:$K$575)&gt;0,SUMPRODUCT(--(LEFT(N$24:N$575,1)="8"),--(Q$24:Q$575 &lt;&gt;""),$K$24:$K$575,Q$24:Q$575)/SUMPRODUCT(--(Q$24:Q$575 &lt;&gt;""),--(LEFT(N$24:N$575,1)="8"),$K$24:$K$575),"")</f>
        <v/>
      </c>
      <c r="R20" s="662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20" s="663"/>
      <c r="T20" s="147"/>
      <c r="U20" s="570">
        <f>IF(SUMPRODUCT(--(U$24:U$575&lt;&gt;""),--(LEFT(T$24:T$575,1)="8"),$K$24:$K$575)&gt;0,SUMPRODUCT(--(LEFT(T$24:T$575,1)="8"),--(U$24:U$575 &lt;&gt;""),$K$24:$K$575,U$24:U$575)/SUMPRODUCT(--(U$24:U$575 &lt;&gt;""),--(LEFT(T$24:T$575,1)="8"),$K$24:$K$575),"")</f>
        <v>0.46688311688311701</v>
      </c>
      <c r="V20" s="570">
        <f>IF(SUMPRODUCT(--(V$24:V$575&lt;&gt;""),--(LEFT(T$24:T$575,1)="8"),$K$24:$K$575)&gt;0,SUMPRODUCT(--(LEFT(T$24:T$575,1)="8"),--(V$24:V$575 &lt;&gt;""),$K$24:$K$575,V$24:V$575)/SUMPRODUCT(--(V$24:V$575 &lt;&gt;""),--(LEFT(T$24:T$575,1)="8"),$K$24:$K$575),"")</f>
        <v>0.83529411764705896</v>
      </c>
      <c r="W20" s="614">
        <f>IF(SUMPRODUCT(--(W$24:W$575&lt;&gt;""),--(LEFT(T$24:T$575,1)="8"),$K$24:$K$575)&gt;0,SUMPRODUCT(--(LEFT(T$24:T$575,1)="8"),--(W$24:W$575 &lt;&gt;""),$K$24:$K$575,W$24:W$575)/SUMPRODUCT(--(W$24:W$575 &lt;&gt;""),--(LEFT(T$24:T$575,1)="8"),$K$24:$K$575),"")</f>
        <v>0.83750000000000013</v>
      </c>
      <c r="X20" s="662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20" s="663"/>
      <c r="Z20" s="662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20" s="663"/>
      <c r="AB20" s="14"/>
      <c r="AC20" s="31"/>
    </row>
    <row r="21" spans="1:29" ht="12" hidden="1" customHeight="1" outlineLevel="1" thickBot="1" x14ac:dyDescent="0.3">
      <c r="A21" s="12"/>
      <c r="B21" s="12"/>
      <c r="C21" s="12"/>
      <c r="D21" s="12"/>
      <c r="E21" s="12"/>
      <c r="F21" s="12"/>
      <c r="G21" s="15"/>
      <c r="H21" s="45"/>
      <c r="I21" s="46"/>
      <c r="J21" s="47"/>
      <c r="K21" s="47"/>
      <c r="L21" s="46" t="s">
        <v>1300</v>
      </c>
      <c r="M21" s="51"/>
      <c r="N21" s="128"/>
      <c r="O21" s="106" t="str">
        <f>IF(SUMPRODUCT(--(O$24:O$575&lt;&gt;""),--(LEFT(M$24:M$575,1)="9"),$K$24:$K$575)&gt;0,SUMPRODUCT(--(LEFT(M$24:M$575,1)="9"),--(O$24:O$575 &lt;&gt;""),$K$24:$K$575,O$24:O$575)/SUMPRODUCT(--(O$24:O$575 &lt;&gt;""),--(LEFT(M$24:M$575,1)="9"),$K$24:$K$575),"")</f>
        <v/>
      </c>
      <c r="P21" s="619" t="str">
        <f>IF(SUMPRODUCT(--(P$24:P$575&lt;&gt;""),--(LEFT(N$24:N$575,1)="9"),$K$24:$K$575)&gt;0,SUMPRODUCT(--(LEFT(N$24:N$575,1)="9"),--(P$24:P$575 &lt;&gt;""),$K$24:$K$575,P$24:P$575)/SUMPRODUCT(--(P$24:P$575 &lt;&gt;""),--(LEFT(N$24:N$575,1)="9"),$K$24:$K$575),"")</f>
        <v/>
      </c>
      <c r="Q21" s="620" t="str">
        <f>IF(SUMPRODUCT(--(Q$24:Q$575&lt;&gt;""),--(LEFT(N$24:N$575,1)="9"),$K$24:$K$575)&gt;0,SUMPRODUCT(--(LEFT(N$24:N$575,1)="9"),--(Q$24:Q$575 &lt;&gt;""),$K$24:$K$575,Q$24:Q$575)/SUMPRODUCT(--(Q$24:Q$575 &lt;&gt;""),--(LEFT(N$24:N$575,1)="9"),$K$24:$K$575),"")</f>
        <v/>
      </c>
      <c r="R21" s="662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21" s="663"/>
      <c r="T21" s="147"/>
      <c r="U21" s="619" t="str">
        <f>IF(SUMPRODUCT(--(U$24:U$575&lt;&gt;""),--(LEFT(T$24:T$575,1)="9"),$K$24:$K$575)&gt;0,SUMPRODUCT(--(LEFT(T$24:T$575,1)="9"),--(U$24:U$575 &lt;&gt;""),$K$24:$K$575,U$24:U$575)/SUMPRODUCT(--(U$24:U$575 &lt;&gt;""),--(LEFT(T$24:T$575,1)="9"),$K$24:$K$575),"")</f>
        <v/>
      </c>
      <c r="V21" s="619">
        <f>IF(SUMPRODUCT(--(V$24:V$575&lt;&gt;""),--(LEFT(T$24:T$575,1)="9"),$K$24:$K$575)&gt;0,SUMPRODUCT(--(LEFT(T$24:T$575,1)="9"),--(V$24:V$575 &lt;&gt;""),$K$24:$K$575,V$24:V$575)/SUMPRODUCT(--(V$24:V$575 &lt;&gt;""),--(LEFT(T$24:T$575,1)="9"),$K$24:$K$575),"")</f>
        <v>0.26973293768546003</v>
      </c>
      <c r="W21" s="620">
        <f>IF(SUMPRODUCT(--(W$24:W$575&lt;&gt;""),--(LEFT(T$24:T$575,1)="9"),$K$24:$K$575)&gt;0,SUMPRODUCT(--(LEFT(T$24:T$575,1)="9"),--(W$24:W$575 &lt;&gt;""),$K$24:$K$575,W$24:W$575)/SUMPRODUCT(--(W$24:W$575 &lt;&gt;""),--(LEFT(T$24:T$575,1)="9"),$K$24:$K$575),"")</f>
        <v>0</v>
      </c>
      <c r="X21" s="662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21" s="663"/>
      <c r="Z21" s="662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21" s="663"/>
      <c r="AB21" s="14"/>
      <c r="AC21" s="31"/>
    </row>
    <row r="22" spans="1:29" ht="12" hidden="1" customHeight="1" outlineLevel="1" thickBot="1" x14ac:dyDescent="0.3">
      <c r="A22" s="12"/>
      <c r="B22" s="12"/>
      <c r="C22" s="12"/>
      <c r="D22" s="12"/>
      <c r="E22" s="12"/>
      <c r="F22" s="12"/>
      <c r="G22" s="15"/>
      <c r="H22" s="45"/>
      <c r="I22" s="46"/>
      <c r="J22" s="47"/>
      <c r="K22" s="47"/>
      <c r="L22" s="46" t="s">
        <v>1301</v>
      </c>
      <c r="M22" s="51"/>
      <c r="N22" s="128"/>
      <c r="O22" s="106" t="str">
        <f>IF(SUMPRODUCT(--(O$24:O$575&lt;&gt;""),--(LEFT(M$24:M$575,1)="10"),$K$24:$K$575)&gt;0,SUMPRODUCT(--(LEFT(M$24:M$575,1)="10"),--(O$24:O$575 &lt;&gt;""),$K$24:$K$575,O$24:O$575)/SUMPRODUCT(--(O$24:O$575 &lt;&gt;""),--(LEFT(M$24:M$575,1)="10"),$K$24:$K$575),"")</f>
        <v/>
      </c>
      <c r="P22" s="619" t="str">
        <f>IF(SUMPRODUCT(--(P$24:P$575&lt;&gt;""),--(LEFT(N$24:N$575,1)="10"),$K$24:$K$575)&gt;0,SUMPRODUCT(--(LEFT(N$24:N$575,1)="10"),--(P$24:P$575 &lt;&gt;""),$K$24:$K$575,P$24:P$575)/SUMPRODUCT(--(P$24:P$575 &lt;&gt;""),--(LEFT(N$24:N$575,1)="10"),$K$24:$K$575),"")</f>
        <v/>
      </c>
      <c r="Q22" s="620" t="str">
        <f>IF(SUMPRODUCT(--(Q$24:Q$575&lt;&gt;""),--(LEFT(N$24:N$575,1)="10"),$K$24:$K$575)&gt;0,SUMPRODUCT(--(LEFT(N$24:N$575,1)="10"),--(Q$24:Q$575 &lt;&gt;""),$K$24:$K$575,Q$24:Q$575)/SUMPRODUCT(--(Q$24:Q$575 &lt;&gt;""),--(LEFT(N$24:N$575,1)="10"),$K$24:$K$575),"")</f>
        <v/>
      </c>
      <c r="R22" s="662" t="str">
        <f>IF(SUMPRODUCT(--(S$24:S$575&lt;&gt;""),--(LEFT(R$24:R$575,1)="3"),$K$24:$K$575)&gt;0,SUMPRODUCT(--(LEFT(R$24:R$575,1)="3"),--(S$24:S$575 &lt;&gt;""),$K$24:$K$575,S$24:S$575)/SUMPRODUCT(--(S$24:S$575 &lt;&gt;""),--(LEFT(R$24:R$575,1)="3"),$K$24:$K$575),"")</f>
        <v/>
      </c>
      <c r="S22" s="663"/>
      <c r="T22" s="147"/>
      <c r="U22" s="619" t="str">
        <f>IF(SUMPRODUCT(--(U$24:U$575&lt;&gt;""),--(LEFT(T$24:T$575,1)="10"),$K$24:$K$575)&gt;0,SUMPRODUCT(--(LEFT(T$24:T$575,1)="10"),--(U$24:U$575 &lt;&gt;""),$K$24:$K$575,U$24:U$575)/SUMPRODUCT(--(U$24:U$575 &lt;&gt;""),--(LEFT(T$24:T$575,1)="10"),$K$24:$K$575),"")</f>
        <v/>
      </c>
      <c r="V22" s="619" t="str">
        <f>IF(SUMPRODUCT(--(V$24:V$575&lt;&gt;""),--(LEFT(T$24:T$575,1)="10"),$K$24:$K$575)&gt;0,SUMPRODUCT(--(LEFT(T$24:T$575,1)="10"),--(V$24:V$575 &lt;&gt;""),$K$24:$K$575,V$24:V$575)/SUMPRODUCT(--(V$24:V$575 &lt;&gt;""),--(LEFT(T$24:T$575,1)="10"),$K$24:$K$575),"")</f>
        <v/>
      </c>
      <c r="W22" s="620" t="str">
        <f>IF(SUMPRODUCT(--(W$24:W$575&lt;&gt;""),--(LEFT(T$24:T$575,1)="10"),$K$24:$K$575)&gt;0,SUMPRODUCT(--(LEFT(T$24:T$575,1)="10"),--(W$24:W$575 &lt;&gt;""),$K$24:$K$575,W$24:W$575)/SUMPRODUCT(--(W$24:W$575 &lt;&gt;""),--(LEFT(T$24:T$575,1)="10"),$K$24:$K$575),"")</f>
        <v/>
      </c>
      <c r="X22" s="662" t="str">
        <f>IF(SUMPRODUCT(--(Y$24:Y$575&lt;&gt;""),--(LEFT(X$24:X$575,1)="3"),$K$24:$K$575)&gt;0,SUMPRODUCT(--(LEFT(X$24:X$575,1)="3"),--(Y$24:Y$575 &lt;&gt;""),$K$24:$K$575,Y$24:Y$575)/SUMPRODUCT(--(Y$24:Y$575 &lt;&gt;""),--(LEFT(X$24:X$575,1)="3"),$K$24:$K$575),"")</f>
        <v/>
      </c>
      <c r="Y22" s="663"/>
      <c r="Z22" s="662" t="str">
        <f>IF(SUMPRODUCT(--(AA$24:AA$575&lt;&gt;""),--(LEFT(Z$24:Z$575,1)="3"),$K$24:$K$575)&gt;0,SUMPRODUCT(--(LEFT(Z$24:Z$575,1)="3"),--(AA$24:AA$575 &lt;&gt;""),$K$24:$K$575,AA$24:AA$575)/SUMPRODUCT(--(AA$24:AA$575 &lt;&gt;""),--(LEFT(Z$24:Z$575,1)="3"),$K$24:$K$575),"")</f>
        <v/>
      </c>
      <c r="AA22" s="663"/>
      <c r="AB22" s="14"/>
      <c r="AC22" s="31"/>
    </row>
    <row r="23" spans="1:29" ht="134.25" hidden="1" customHeight="1" outlineLevel="1" x14ac:dyDescent="0.25">
      <c r="A23" s="12"/>
      <c r="B23" s="12"/>
      <c r="C23" s="12"/>
      <c r="D23" s="12"/>
      <c r="E23" s="12"/>
      <c r="F23" s="12"/>
      <c r="G23" s="12"/>
      <c r="H23" s="668" t="s">
        <v>1303</v>
      </c>
      <c r="I23" s="668"/>
      <c r="J23" s="668"/>
      <c r="K23" s="668"/>
      <c r="L23" s="668"/>
      <c r="M23" s="52"/>
      <c r="N23" s="133"/>
      <c r="O23" s="113" t="str">
        <f>SUMPRODUCT(--(O$24:O$575&lt;&gt;"")) &amp;CHAR(10)&amp;SUMPRODUCT(--(O$24:O$575&lt;&gt;""),--(LEFT(N$24:N$575,1)="1"))&amp;CHAR(10)&amp;SUMPRODUCT(--(O$24:O$575&lt;&gt;""),--(LEFT(N$24:N$575,1)="2"))&amp;CHAR(10)&amp;SUMPRODUCT(--(O$24:O$575&lt;&gt;""),--(LEFT(N$24:N$575,1)="3"))&amp;CHAR(10)&amp;SUMPRODUCT(--(O$24:O$575&lt;&gt;""),--(LEFT(N$24:N$575,1)="4"))&amp;CHAR(10)&amp;SUMPRODUCT(--(O$24:O$575&lt;&gt;""),--(LEFT(N$24:N$575,1)="5"))&amp;CHAR(10)&amp;SUMPRODUCT(--(O$24:O$575&lt;&gt;""),--(LEFT(N$24:N$575,1)="6"))&amp;CHAR(10)&amp;SUMPRODUCT(--(O$24:O$575&lt;&gt;""),--(LEFT(N$24:N$575,1)="7"))&amp;CHAR(10)&amp;SUMPRODUCT(--(O$24:O$575&lt;&gt;""),--(LEFT(N$24:N$575,1)="8"))&amp;CHAR(10)&amp;SUMPRODUCT(--(O$24:O$575&lt;&gt;""),--(LEFT(N$24:N$575,1)="9"))&amp;CHAR(10)&amp;SUMPRODUCT(--(O$24:O$575&lt;&gt;""),--(LEFT(N$24:N$575,1)="10"))</f>
        <v>0
0
0
0
0
0
0
0
0
0
0</v>
      </c>
      <c r="P23" s="113" t="str">
        <f>SUMPRODUCT(--(P$24:P$575&lt;&gt;"")) &amp;CHAR(10)&amp;SUMPRODUCT(--(P$24:P$575&lt;&gt;""),--(LEFT(N$24:N$575,1)="1"))&amp;CHAR(10)&amp;SUMPRODUCT(--(P$24:P$575&lt;&gt;""),--(LEFT(N$24:N$575,1)="2"))&amp;CHAR(10)&amp;SUMPRODUCT(--(P$24:P$575&lt;&gt;""),--(LEFT(N$24:N$575,1)="3"))&amp;CHAR(10)&amp;SUMPRODUCT(--(P$24:P$575&lt;&gt;""),--(LEFT(N$24:N$575,1)="4"))&amp;CHAR(10)&amp;SUMPRODUCT(--(P$24:P$575&lt;&gt;""),--(LEFT(N$24:N$575,1)="5"))&amp;CHAR(10)&amp;SUMPRODUCT(--(P$24:P$575&lt;&gt;""),--(LEFT(N$24:N$575,1)="6"))&amp;CHAR(10)&amp;SUMPRODUCT(--(P$24:P$575&lt;&gt;""),--(LEFT(N$24:N$575,1)="7"))&amp;CHAR(10)&amp;SUMPRODUCT(--(P$24:P$575&lt;&gt;""),--(LEFT(N$24:N$575,1)="8"))&amp;CHAR(10)&amp;SUMPRODUCT(--(P$24:P$575&lt;&gt;""),--(LEFT(N$24:N$575,1)="9"))&amp;CHAR(10)&amp;SUMPRODUCT(--(P$24:P$575&lt;&gt;""),--(LEFT(N$24:N$575,1)="10"))</f>
        <v>0
0
0
0
0
0
0
0
0
0
0</v>
      </c>
      <c r="Q23" s="134" t="str">
        <f>SUMPRODUCT(--(Q$24:Q$575&lt;&gt;"")) &amp;CHAR(10)&amp;SUMPRODUCT(--(Q$24:Q$575&lt;&gt;""),--(LEFT(N$24:N$575,1)="1"))&amp;CHAR(10)&amp;SUMPRODUCT(--(Q$24:Q$575&lt;&gt;""),--(LEFT(N$24:N$575,1)="2"))&amp;CHAR(10)&amp;SUMPRODUCT(--(Q$24:Q$575&lt;&gt;""),--(LEFT(N$24:N$575,1)="3"))&amp;CHAR(10)&amp;SUMPRODUCT(--(Q$24:Q$575&lt;&gt;""),--(LEFT(N$24:N$575,1)="4"))&amp;CHAR(10)&amp;SUMPRODUCT(--(Q$24:Q$575&lt;&gt;""),--(LEFT(N$24:N$575,1)="5"))&amp;CHAR(10)&amp;SUMPRODUCT(--(Q$24:Q$575&lt;&gt;""),--(LEFT(N$24:N$575,1)="6"))&amp;CHAR(10)&amp;SUMPRODUCT(--(Q$24:Q$575&lt;&gt;""),--(LEFT(N$24:N$575,1)="7"))&amp;CHAR(10)&amp;SUMPRODUCT(--(Q$24:Q$575&lt;&gt;""),--(LEFT(N$24:N$575,1)="8"))&amp;CHAR(10)&amp;SUMPRODUCT(--(Q$24:Q$575&lt;&gt;""),--(LEFT(N$24:N$575,1)="9"))&amp;CHAR(10)&amp;SUMPRODUCT(--(Q$24:Q$575&lt;&gt;""),--(LEFT(N$24:N$575,1)="10"))</f>
        <v>33
0
0
0
18
0
0
15
0
0
0</v>
      </c>
      <c r="R23" s="669" t="str">
        <f>SUMPRODUCT(--(S$24:S$575&lt;&gt;"")) &amp;CHAR(10)&amp;SUMPRODUCT(--(S$24:S$575&lt;&gt;""),--(LEFT(R$24:R$575,1)="1"))&amp;CHAR(10)&amp;SUMPRODUCT(--(S$24:S$575&lt;&gt;""),--(LEFT(R$24:R$575,1)="2"))&amp;CHAR(10)&amp;SUMPRODUCT(--(S$24:S$575&lt;&gt;""),--(LEFT(R$24:R$575,1)="3"))&amp;CHAR(10)&amp;SUMPRODUCT(--(S$24:S$575&lt;&gt;""),--(LEFT(R$24:R$575,1)="4"))&amp;CHAR(10)&amp;SUMPRODUCT(--(S$24:S$575&lt;&gt;""),--(LEFT(R$24:R$575,1)="5"))&amp;CHAR(10)&amp;SUMPRODUCT(--(S$24:S$575&lt;&gt;""),--(LEFT(R$24:R$575,1)="6"))&amp;CHAR(10)&amp;SUMPRODUCT(--(S$24:S$575&lt;&gt;""),--(LEFT(R$24:R$575,1)="7"))&amp;CHAR(10)&amp;SUMPRODUCT(--(S$24:S$575&lt;&gt;""),--(LEFT(R$24:R$575,1)="8"))&amp;CHAR(10)&amp;SUMPRODUCT(--(S$24:S$575&lt;&gt;""),--(LEFT(R$24:R$575,1)="9"))&amp;CHAR(10)&amp;SUMPRODUCT(--(S$24:S$575&lt;&gt;""),--(LEFT(R$24:R$575,1)="10"))</f>
        <v>0
0
0
0
0
0
0
0
0
0
0</v>
      </c>
      <c r="S23" s="670"/>
      <c r="T23" s="148"/>
      <c r="U23" s="113" t="str">
        <f>SUMPRODUCT(--(U$24:U$575&lt;&gt;"")) &amp;CHAR(10)&amp;SUMPRODUCT(--(U$24:U$575&lt;&gt;""),--(LEFT(T$24:T$575,1)="1"))&amp;CHAR(10)&amp;SUMPRODUCT(--(U$24:U$575&lt;&gt;""),--(LEFT(T$24:T$575,1)="2"))&amp;CHAR(10)&amp;SUMPRODUCT(--(U$24:U$575&lt;&gt;""),--(LEFT(T$24:T$575,1)="3"))&amp;CHAR(10)&amp;SUMPRODUCT(--(U$24:U$575&lt;&gt;""),--(LEFT(T$24:T$575,1)="4"))&amp;CHAR(10)&amp;SUMPRODUCT(--(U$24:U$575&lt;&gt;""),--(LEFT(T$24:T$575,1)="5"))&amp;CHAR(10)&amp;SUMPRODUCT(--(U$24:U$575&lt;&gt;""),--(LEFT(T$24:T$575,1)="6"))&amp;CHAR(10)&amp;SUMPRODUCT(--(U$24:U$575&lt;&gt;""),--(LEFT(T$24:T$575,1)="7"))&amp;CHAR(10)&amp;SUMPRODUCT(--(U$24:U$575&lt;&gt;""),--(LEFT(T$24:T$575,1)="8"))&amp;CHAR(10)&amp;SUMPRODUCT(--(U$24:U$575&lt;&gt;""),--(LEFT(T$24:T$575,1)="9"))&amp;CHAR(10)&amp;SUMPRODUCT(--(U$24:U$575&lt;&gt;""),--(LEFT(T$24:T$575,1)="10"))</f>
        <v>175
5
21
13
17
15
3
10
91
0
0</v>
      </c>
      <c r="V23" s="113" t="str">
        <f>SUMPRODUCT(--(V$24:V$575&lt;&gt;"")) &amp;CHAR(10)&amp;SUMPRODUCT(--(V$24:V$575&lt;&gt;""),--(LEFT(T$24:T$575,1)="1"))&amp;CHAR(10)&amp;SUMPRODUCT(--(V$24:V$575&lt;&gt;""),--(LEFT(T$24:T$575,1)="2"))&amp;CHAR(10)&amp;SUMPRODUCT(--(V$24:V$575&lt;&gt;""),--(LEFT(T$24:T$575,1)="3"))&amp;CHAR(10)&amp;SUMPRODUCT(--(V$24:V$575&lt;&gt;""),--(LEFT(T$24:T$575,1)="4"))&amp;CHAR(10)&amp;SUMPRODUCT(--(V$24:V$575&lt;&gt;""),--(LEFT(T$24:T$575,1)="5"))&amp;CHAR(10)&amp;SUMPRODUCT(--(V$24:V$575&lt;&gt;""),--(LEFT(T$24:T$575,1)="6"))&amp;CHAR(10)&amp;SUMPRODUCT(--(V$24:V$575&lt;&gt;""),--(LEFT(T$24:T$575,1)="7"))&amp;CHAR(10)&amp;SUMPRODUCT(--(V$24:V$575&lt;&gt;""),--(LEFT(T$24:T$575,1)="8"))&amp;CHAR(10)&amp;SUMPRODUCT(--(V$24:V$575&lt;&gt;""),--(LEFT(T$24:T$575,1)="9"))&amp;CHAR(10)&amp;SUMPRODUCT(--(V$24:V$575&lt;&gt;""),--(LEFT(T$24:T$575,1)="10"))</f>
        <v>114
0
0
2
4
0
2
1
17
78
0</v>
      </c>
      <c r="W23" s="134" t="str">
        <f>SUMPRODUCT(--(W$24:W$575&lt;&gt;"")) &amp;CHAR(10)&amp;SUMPRODUCT(--(W$24:W$575&lt;&gt;""),--(LEFT(T$24:T$575,1)="1"))&amp;CHAR(10)&amp;SUMPRODUCT(--(W$24:W$575&lt;&gt;""),--(LEFT(T$24:T$575,1)="2"))&amp;CHAR(10)&amp;SUMPRODUCT(--(W$24:W$575&lt;&gt;""),--(LEFT(T$24:T$575,1)="3"))&amp;CHAR(10)&amp;SUMPRODUCT(--(W$24:W$575&lt;&gt;""),--(LEFT(T$24:T$575,1)="4"))&amp;CHAR(10)&amp;SUMPRODUCT(--(W$24:W$575&lt;&gt;""),--(LEFT(T$24:T$575,1)="5"))&amp;CHAR(10)&amp;SUMPRODUCT(--(W$24:W$575&lt;&gt;""),--(LEFT(T$24:T$575,1)="6"))&amp;CHAR(10)&amp;SUMPRODUCT(--(W$24:W$575&lt;&gt;""),--(LEFT(T$24:T$575,1)="7"))&amp;CHAR(10)&amp;SUMPRODUCT(--(W$24:W$575&lt;&gt;""),--(LEFT(T$24:T$575,1)="8"))&amp;CHAR(10)&amp;SUMPRODUCT(--(W$24:W$575&lt;&gt;""),--(LEFT(T$24:T$575,1)="9"))&amp;CHAR(10)&amp;SUMPRODUCT(--(W$24:W$575&lt;&gt;""),--(LEFT(T$24:T$575,1)="10"))</f>
        <v>41
0
0
1
5
1
4
1
16
13
0</v>
      </c>
      <c r="X23" s="669" t="str">
        <f>SUMPRODUCT(--(Y$24:Y$575&lt;&gt;"")) &amp;CHAR(10)&amp;SUMPRODUCT(--(Y$24:Y$575&lt;&gt;""),--(LEFT(X$24:X$575,1)="1"))&amp;CHAR(10)&amp;SUMPRODUCT(--(Y$24:Y$575&lt;&gt;""),--(LEFT(X$24:X$575,1)="2"))&amp;CHAR(10)&amp;SUMPRODUCT(--(Y$24:Y$575&lt;&gt;""),--(LEFT(X$24:X$575,1)="3"))&amp;CHAR(10)&amp;SUMPRODUCT(--(Y$24:Y$575&lt;&gt;""),--(LEFT(X$24:X$575,1)="4"))&amp;CHAR(10)&amp;SUMPRODUCT(--(Y$24:Y$575&lt;&gt;""),--(LEFT(X$24:X$575,1)="5"))&amp;CHAR(10)&amp;SUMPRODUCT(--(Y$24:Y$575&lt;&gt;""),--(LEFT(X$24:X$575,1)="6"))&amp;CHAR(10)&amp;SUMPRODUCT(--(Y$24:Y$575&lt;&gt;""),--(LEFT(X$24:X$575,1)="7"))&amp;CHAR(10)&amp;SUMPRODUCT(--(Y$24:Y$575&lt;&gt;""),--(LEFT(X$24:X$575,1)="8"))&amp;CHAR(10)&amp;SUMPRODUCT(--(Y$24:Y$575&lt;&gt;""),--(LEFT(X$24:X$575,1)="9"))&amp;CHAR(10)&amp;SUMPRODUCT(--(Y$24:Y$575&lt;&gt;""),--(LEFT(X$24:X$575,1)="10"))</f>
        <v>279
256
23
0
0
0
0
0
0
0
0</v>
      </c>
      <c r="Y23" s="670"/>
      <c r="Z23" s="669" t="str">
        <f>SUMPRODUCT(--(AA$24:AA$575&lt;&gt;"")) &amp;CHAR(10)&amp;SUMPRODUCT(--(AA$24:AA$575&lt;&gt;""),--(LEFT(Z$24:Z$575,1)="1"))&amp;CHAR(10)&amp;SUMPRODUCT(--(AA$24:AA$575&lt;&gt;""),--(LEFT(Z$24:Z$575,1)="2"))&amp;CHAR(10)&amp;SUMPRODUCT(--(AA$24:AA$575&lt;&gt;""),--(LEFT(Z$24:Z$575,1)="3"))&amp;CHAR(10)&amp;SUMPRODUCT(--(AA$24:AA$575&lt;&gt;""),--(LEFT(Z$24:Z$575,1)="4"))&amp;CHAR(10)&amp;SUMPRODUCT(--(AA$24:AA$575&lt;&gt;""),--(LEFT(Z$24:Z$575,1)="5"))&amp;CHAR(10)&amp;SUMPRODUCT(--(AA$24:AA$575&lt;&gt;""),--(LEFT(Z$24:Z$575,1)="6"))&amp;CHAR(10)&amp;SUMPRODUCT(--(AA$24:AA$575&lt;&gt;""),--(LEFT(Z$24:Z$575,1)="7"))&amp;CHAR(10)&amp;SUMPRODUCT(--(AA$24:AA$575&lt;&gt;""),--(LEFT(Z$24:Z$575,1)="8"))&amp;CHAR(10)&amp;SUMPRODUCT(--(AA$24:AA$575&lt;&gt;""),--(LEFT(Z$24:Z$575,1)="9"))&amp;CHAR(10)&amp;SUMPRODUCT(--(AA$24:AA$575&lt;&gt;""),--(LEFT(Z$24:Z$575,1)="10"))</f>
        <v>277
277
0
0
0
0
0
0
0
0
0</v>
      </c>
      <c r="AA23" s="670"/>
      <c r="AB23" s="13"/>
      <c r="AC23" s="31"/>
    </row>
    <row r="24" spans="1:29" ht="15" customHeight="1" x14ac:dyDescent="0.25">
      <c r="A24" s="16" t="s">
        <v>19</v>
      </c>
      <c r="B24" s="27"/>
      <c r="C24" s="27"/>
      <c r="D24" s="10"/>
      <c r="E24" s="10"/>
      <c r="F24" s="10"/>
      <c r="G24" s="10"/>
      <c r="H24" s="10"/>
      <c r="I24" s="10"/>
      <c r="J24" s="10"/>
      <c r="K24" s="10"/>
      <c r="L24" s="10"/>
      <c r="M24" s="151"/>
      <c r="N24" s="144"/>
      <c r="O24" s="19"/>
      <c r="P24" s="19"/>
      <c r="Q24" s="159"/>
      <c r="R24" s="17"/>
      <c r="S24" s="135"/>
      <c r="T24" s="115"/>
      <c r="U24" s="18"/>
      <c r="V24" s="18"/>
      <c r="W24" s="135"/>
      <c r="X24" s="17"/>
      <c r="Y24" s="135"/>
      <c r="Z24" s="17"/>
      <c r="AA24" s="135"/>
      <c r="AB24" s="18"/>
      <c r="AC24" s="19"/>
    </row>
    <row r="25" spans="1:29" s="34" customFormat="1" ht="21.75" customHeight="1" x14ac:dyDescent="0.25">
      <c r="A25" s="28" t="s">
        <v>48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145"/>
      <c r="O25" s="29"/>
      <c r="P25" s="29"/>
      <c r="Q25" s="136"/>
      <c r="R25" s="29"/>
      <c r="S25" s="136"/>
      <c r="T25" s="80"/>
      <c r="U25" s="29"/>
      <c r="V25" s="29"/>
      <c r="W25" s="136"/>
      <c r="X25" s="29"/>
      <c r="Y25" s="136"/>
      <c r="Z25" s="29"/>
      <c r="AA25" s="136"/>
      <c r="AB25" s="30"/>
      <c r="AC25" s="545"/>
    </row>
    <row r="26" spans="1:29" s="34" customFormat="1" ht="20.25" customHeight="1" x14ac:dyDescent="0.25">
      <c r="A26" s="28" t="s">
        <v>24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45"/>
      <c r="O26" s="29"/>
      <c r="P26" s="29"/>
      <c r="Q26" s="136"/>
      <c r="R26" s="29"/>
      <c r="S26" s="136"/>
      <c r="T26" s="80"/>
      <c r="U26" s="29"/>
      <c r="V26" s="29"/>
      <c r="W26" s="136"/>
      <c r="X26" s="29"/>
      <c r="Y26" s="136"/>
      <c r="Z26" s="29"/>
      <c r="AA26" s="136"/>
      <c r="AB26" s="30"/>
      <c r="AC26" s="545"/>
    </row>
    <row r="27" spans="1:29" s="38" customFormat="1" ht="61.15" customHeight="1" outlineLevel="1" x14ac:dyDescent="0.25">
      <c r="A27" s="39">
        <v>1</v>
      </c>
      <c r="B27" s="39"/>
      <c r="C27" s="24" t="s">
        <v>21</v>
      </c>
      <c r="D27" s="24" t="s">
        <v>43</v>
      </c>
      <c r="E27" s="24" t="s">
        <v>25</v>
      </c>
      <c r="F27" s="24" t="s">
        <v>169</v>
      </c>
      <c r="G27" s="24" t="s">
        <v>30</v>
      </c>
      <c r="H27" s="24" t="str">
        <f>IFERROR(IF(OR(O27&lt;&gt;"",P27&lt;&gt;"",Q27&lt;&gt;""),"Opt 2: "&amp;VLOOKUP(N27,Deliverables!$A$4:$G$42,3,FALSE)&amp;CHAR(10),"")&amp; IF(S27&lt;&gt;"","Opt 5: "&amp;VLOOKUP(R27,Deliverables!$A$4:$G$42,4,FALSE)&amp;CHAR(10),"")&amp; IF(OR(U27&lt;&gt;"",V27&lt;&gt;"",W27&lt;&gt;""),"Opt 3: "&amp;VLOOKUP(T27,Deliverables!$A$4:$G$42,5,FALSE)&amp;CHAR(10),"")&amp; IF(Y27&lt;&gt;"","Opt 4: "&amp;VLOOKUP(X27,Deliverables!$A$4:$G$42,6,FALSE)&amp;CHAR(10),"")&amp; IF(AA27&lt;&gt;"","Opt 7: "&amp;VLOOKUP(Z27,Deliverables!$A$4:$G$42,7,FALSE),""),"&lt;Autofilled&gt;")</f>
        <v>Opt 2: RAN5#87 (May-20)
Opt 3: RAN5#87 (May-20)
Opt 4: RAN5#87 (May-20)
Opt 7: RAN5#87 (May-20)</v>
      </c>
      <c r="I27" s="24" t="s">
        <v>409</v>
      </c>
      <c r="J27" s="24"/>
      <c r="K27" s="53">
        <v>0.5</v>
      </c>
      <c r="L27" s="37">
        <f>IF(COUNT(O27,P27,Q27,S27,U27,V27,W27,Y27,AA27)&gt;0,SUM(O27,P27,Q27,S27,U27,V27,W27,Y27,AA27)/COUNT(O27,P27,Q27,S27,U27,V27,W27,Y27,AA27),"")</f>
        <v>0.71666666666666679</v>
      </c>
      <c r="M27" s="152"/>
      <c r="N27" s="137">
        <v>7</v>
      </c>
      <c r="O27" s="105"/>
      <c r="P27" s="105"/>
      <c r="Q27" s="132">
        <v>0.5</v>
      </c>
      <c r="R27" s="121">
        <v>1</v>
      </c>
      <c r="S27" s="132"/>
      <c r="T27" s="121">
        <v>8</v>
      </c>
      <c r="U27" s="104">
        <v>0.8</v>
      </c>
      <c r="V27" s="104">
        <v>0.8</v>
      </c>
      <c r="W27" s="132">
        <v>0.8</v>
      </c>
      <c r="X27" s="121">
        <v>1</v>
      </c>
      <c r="Y27" s="132">
        <v>0.7</v>
      </c>
      <c r="Z27" s="121">
        <v>1</v>
      </c>
      <c r="AA27" s="132">
        <v>0.7</v>
      </c>
      <c r="AB27" s="41"/>
      <c r="AC27" s="545"/>
    </row>
    <row r="28" spans="1:29" s="38" customFormat="1" ht="38.25" outlineLevel="1" x14ac:dyDescent="0.25">
      <c r="A28" s="39">
        <v>2</v>
      </c>
      <c r="B28" s="39"/>
      <c r="C28" s="24" t="s">
        <v>21</v>
      </c>
      <c r="D28" s="24" t="s">
        <v>44</v>
      </c>
      <c r="E28" s="24" t="s">
        <v>26</v>
      </c>
      <c r="F28" s="24" t="s">
        <v>169</v>
      </c>
      <c r="G28" s="24" t="s">
        <v>30</v>
      </c>
      <c r="H28" s="24" t="str">
        <f>IFERROR(IF(OR(O28&lt;&gt;"",P28&lt;&gt;"",Q28&lt;&gt;""),"Opt 2: "&amp;VLOOKUP(N28,Deliverables!$A$4:$G$42,3,FALSE)&amp;CHAR(10),"")&amp; IF(S28&lt;&gt;"","Opt 5: "&amp;VLOOKUP(R28,Deliverables!$A$4:$G$42,4,FALSE)&amp;CHAR(10),"")&amp; IF(OR(U28&lt;&gt;"",V28&lt;&gt;"",W28&lt;&gt;""),"Opt 3: "&amp;VLOOKUP(T28,Deliverables!$A$4:$G$42,5,FALSE)&amp;CHAR(10),"")&amp; IF(Y28&lt;&gt;"","Opt 4: "&amp;VLOOKUP(X28,Deliverables!$A$4:$G$42,6,FALSE)&amp;CHAR(10),"")&amp; IF(AA28&lt;&gt;"","Opt 7: "&amp;VLOOKUP(Z28,Deliverables!$A$4:$G$42,7,FALSE),""),"&lt;Autofilled&gt;")</f>
        <v>Opt 3: RAN5#87 (May-20)
Opt 4: RAN5#87 (May-20)
Opt 7: RAN5#87 (May-20)</v>
      </c>
      <c r="I28" s="24" t="s">
        <v>645</v>
      </c>
      <c r="J28" s="24"/>
      <c r="K28" s="53">
        <v>0.5</v>
      </c>
      <c r="L28" s="37">
        <f t="shared" ref="L28:L119" si="0">IF(COUNT(O28,P28,Q28,S28,U28,V28,W28,Y28,AA28)&gt;0,SUM(O28,P28,Q28,S28,U28,V28,W28,Y28,AA28)/COUNT(O28,P28,Q28,S28,U28,V28,W28,Y28,AA28),"")</f>
        <v>0.75</v>
      </c>
      <c r="M28" s="152"/>
      <c r="N28" s="137"/>
      <c r="O28" s="105"/>
      <c r="P28" s="105"/>
      <c r="Q28" s="132"/>
      <c r="R28" s="121">
        <v>1</v>
      </c>
      <c r="S28" s="132"/>
      <c r="T28" s="572">
        <v>8</v>
      </c>
      <c r="U28" s="104">
        <v>0.8</v>
      </c>
      <c r="V28" s="104">
        <v>0.8</v>
      </c>
      <c r="W28" s="132"/>
      <c r="X28" s="121">
        <v>1</v>
      </c>
      <c r="Y28" s="132">
        <v>0.7</v>
      </c>
      <c r="Z28" s="121">
        <v>1</v>
      </c>
      <c r="AA28" s="132">
        <v>0.7</v>
      </c>
      <c r="AB28" s="41"/>
      <c r="AC28" s="545"/>
    </row>
    <row r="29" spans="1:29" s="38" customFormat="1" ht="38.25" outlineLevel="1" x14ac:dyDescent="0.25">
      <c r="A29" s="39">
        <v>3</v>
      </c>
      <c r="B29" s="39"/>
      <c r="C29" s="24" t="s">
        <v>21</v>
      </c>
      <c r="D29" s="24" t="s">
        <v>49</v>
      </c>
      <c r="E29" s="24" t="s">
        <v>50</v>
      </c>
      <c r="F29" s="24" t="s">
        <v>169</v>
      </c>
      <c r="G29" s="24" t="s">
        <v>30</v>
      </c>
      <c r="H29" s="24" t="str">
        <f>IFERROR(IF(OR(O29&lt;&gt;"",P29&lt;&gt;"",Q29&lt;&gt;""),"Opt 2: "&amp;VLOOKUP(N29,Deliverables!$A$4:$G$42,3,FALSE)&amp;CHAR(10),"")&amp; IF(S29&lt;&gt;"","Opt 5: "&amp;VLOOKUP(R29,Deliverables!$A$4:$G$42,4,FALSE)&amp;CHAR(10),"")&amp; IF(OR(U29&lt;&gt;"",V29&lt;&gt;"",W29&lt;&gt;""),"Opt 3: "&amp;VLOOKUP(T29,Deliverables!$A$4:$G$42,5,FALSE)&amp;CHAR(10),"")&amp; IF(Y29&lt;&gt;"","Opt 4: "&amp;VLOOKUP(X29,Deliverables!$A$4:$G$42,6,FALSE)&amp;CHAR(10),"")&amp; IF(AA29&lt;&gt;"","Opt 7: "&amp;VLOOKUP(Z29,Deliverables!$A$4:$G$42,7,FALSE),""),"&lt;Autofilled&gt;")</f>
        <v xml:space="preserve">Opt 2: RAN5#84 (Aug-19)
</v>
      </c>
      <c r="I29" s="24" t="s">
        <v>643</v>
      </c>
      <c r="J29" s="24"/>
      <c r="K29" s="53">
        <v>0.5</v>
      </c>
      <c r="L29" s="37">
        <f t="shared" si="0"/>
        <v>1</v>
      </c>
      <c r="M29" s="152"/>
      <c r="N29" s="137">
        <v>4</v>
      </c>
      <c r="O29" s="105"/>
      <c r="P29" s="105"/>
      <c r="Q29" s="132">
        <v>1</v>
      </c>
      <c r="R29" s="121">
        <v>1</v>
      </c>
      <c r="S29" s="132"/>
      <c r="T29" s="121"/>
      <c r="U29" s="104"/>
      <c r="V29" s="104"/>
      <c r="W29" s="132"/>
      <c r="X29" s="121"/>
      <c r="Y29" s="132"/>
      <c r="Z29" s="121"/>
      <c r="AA29" s="132"/>
      <c r="AB29" s="41"/>
      <c r="AC29" s="545"/>
    </row>
    <row r="30" spans="1:29" s="38" customFormat="1" ht="63.75" outlineLevel="1" x14ac:dyDescent="0.25">
      <c r="A30" s="39">
        <v>4</v>
      </c>
      <c r="B30" s="39"/>
      <c r="C30" s="24" t="s">
        <v>21</v>
      </c>
      <c r="D30" s="185" t="s">
        <v>51</v>
      </c>
      <c r="E30" s="185" t="s">
        <v>52</v>
      </c>
      <c r="F30" s="185" t="s">
        <v>169</v>
      </c>
      <c r="G30" s="185" t="s">
        <v>30</v>
      </c>
      <c r="H30" s="185" t="str">
        <f>IFERROR(IF(OR(O30&lt;&gt;"",P30&lt;&gt;"",Q30&lt;&gt;""),"Opt 2: "&amp;VLOOKUP(N30,Deliverables!$A$4:$G$42,3,FALSE)&amp;CHAR(10),"")&amp; IF(S30&lt;&gt;"","Opt 5: "&amp;VLOOKUP(R30,Deliverables!$A$4:$G$42,4,FALSE)&amp;CHAR(10),"")&amp; IF(OR(U30&lt;&gt;"",V30&lt;&gt;"",W30&lt;&gt;""),"Opt 3: "&amp;VLOOKUP(T30,Deliverables!$A$4:$G$42,5,FALSE)&amp;CHAR(10),"")&amp; IF(Y30&lt;&gt;"","Opt 4: "&amp;VLOOKUP(X30,Deliverables!$A$4:$G$42,6,FALSE)&amp;CHAR(10),"")&amp; IF(AA30&lt;&gt;"","Opt 7: "&amp;VLOOKUP(Z30,Deliverables!$A$4:$G$42,7,FALSE),""),"&lt;Autofilled&gt;")</f>
        <v>Opt 3: RAN5#83 (May-19)
Opt 4: RAN5#87 (May-20)
Opt 7: RAN5#87 (May-20)</v>
      </c>
      <c r="I30" s="185" t="s">
        <v>824</v>
      </c>
      <c r="J30" s="180" t="s">
        <v>823</v>
      </c>
      <c r="K30" s="53">
        <v>0</v>
      </c>
      <c r="L30" s="37">
        <f t="shared" si="0"/>
        <v>1</v>
      </c>
      <c r="M30" s="152"/>
      <c r="N30" s="137"/>
      <c r="O30" s="105"/>
      <c r="P30" s="105"/>
      <c r="Q30" s="132"/>
      <c r="R30" s="121"/>
      <c r="S30" s="132"/>
      <c r="T30" s="121">
        <v>4</v>
      </c>
      <c r="U30" s="104">
        <v>1</v>
      </c>
      <c r="V30" s="104">
        <v>1</v>
      </c>
      <c r="W30" s="132">
        <v>1</v>
      </c>
      <c r="X30" s="121">
        <v>1</v>
      </c>
      <c r="Y30" s="132">
        <v>1</v>
      </c>
      <c r="Z30" s="121">
        <v>1</v>
      </c>
      <c r="AA30" s="132">
        <v>1</v>
      </c>
      <c r="AB30" s="41"/>
      <c r="AC30" s="545"/>
    </row>
    <row r="31" spans="1:29" s="38" customFormat="1" ht="63.75" outlineLevel="1" x14ac:dyDescent="0.25">
      <c r="A31" s="39">
        <v>5</v>
      </c>
      <c r="B31" s="39"/>
      <c r="C31" s="24" t="s">
        <v>21</v>
      </c>
      <c r="D31" s="24" t="s">
        <v>45</v>
      </c>
      <c r="E31" s="24" t="s">
        <v>27</v>
      </c>
      <c r="F31" s="24" t="s">
        <v>169</v>
      </c>
      <c r="G31" s="24" t="s">
        <v>32</v>
      </c>
      <c r="H31" s="24" t="str">
        <f>IFERROR(IF(OR(O31&lt;&gt;"",P31&lt;&gt;"",Q31&lt;&gt;""),"Opt 2: "&amp;VLOOKUP(N31,Deliverables!$A$4:$G$42,3,FALSE)&amp;CHAR(10),"")&amp; IF(S31&lt;&gt;"","Opt 5: "&amp;VLOOKUP(R31,Deliverables!$A$4:$G$42,4,FALSE)&amp;CHAR(10),"")&amp; IF(OR(U31&lt;&gt;"",V31&lt;&gt;"",W31&lt;&gt;""),"Opt 3: "&amp;VLOOKUP(T31,Deliverables!$A$4:$G$42,5,FALSE)&amp;CHAR(10),"")&amp; IF(Y31&lt;&gt;"","Opt 4: "&amp;VLOOKUP(X31,Deliverables!$A$4:$G$42,6,FALSE)&amp;CHAR(10),"")&amp; IF(AA31&lt;&gt;"","Opt 7: "&amp;VLOOKUP(Z31,Deliverables!$A$4:$G$42,7,FALSE),""),"&lt;Autofilled&gt;")</f>
        <v>Opt 2: RAN5#87 (May-20)
Opt 3: RAN5#87 (May-20)
Opt 4: RAN5#87 (May-20)
Opt 7: RAN5#87 (May-20)</v>
      </c>
      <c r="I31" s="24" t="s">
        <v>466</v>
      </c>
      <c r="J31" s="24"/>
      <c r="K31" s="53">
        <v>0.5</v>
      </c>
      <c r="L31" s="37">
        <f t="shared" si="0"/>
        <v>0.83333333333333337</v>
      </c>
      <c r="M31" s="152"/>
      <c r="N31" s="574">
        <v>7</v>
      </c>
      <c r="O31" s="105"/>
      <c r="P31" s="105"/>
      <c r="Q31" s="132">
        <v>0.9</v>
      </c>
      <c r="R31" s="121">
        <v>1</v>
      </c>
      <c r="S31" s="132"/>
      <c r="T31" s="572">
        <v>8</v>
      </c>
      <c r="U31" s="104">
        <v>0.9</v>
      </c>
      <c r="V31" s="104">
        <v>0.9</v>
      </c>
      <c r="W31" s="132">
        <v>0.9</v>
      </c>
      <c r="X31" s="121">
        <v>1</v>
      </c>
      <c r="Y31" s="132">
        <v>0.7</v>
      </c>
      <c r="Z31" s="121">
        <v>1</v>
      </c>
      <c r="AA31" s="132">
        <v>0.7</v>
      </c>
      <c r="AB31" s="41"/>
      <c r="AC31" s="545"/>
    </row>
    <row r="32" spans="1:29" s="38" customFormat="1" ht="51" outlineLevel="1" x14ac:dyDescent="0.25">
      <c r="A32" s="39">
        <v>6</v>
      </c>
      <c r="B32" s="39"/>
      <c r="C32" s="24" t="s">
        <v>21</v>
      </c>
      <c r="D32" s="24" t="s">
        <v>53</v>
      </c>
      <c r="E32" s="24" t="s">
        <v>54</v>
      </c>
      <c r="F32" s="24" t="s">
        <v>169</v>
      </c>
      <c r="G32" s="24" t="s">
        <v>30</v>
      </c>
      <c r="H32" s="24" t="str">
        <f>IFERROR(IF(OR(O32&lt;&gt;"",P32&lt;&gt;"",Q32&lt;&gt;""),"Opt 2: "&amp;VLOOKUP(N32,Deliverables!$A$4:$G$42,3,FALSE)&amp;CHAR(10),"")&amp; IF(S32&lt;&gt;"","Opt 5: "&amp;VLOOKUP(R32,Deliverables!$A$4:$G$42,4,FALSE)&amp;CHAR(10),"")&amp; IF(OR(U32&lt;&gt;"",V32&lt;&gt;"",W32&lt;&gt;""),"Opt 3: "&amp;VLOOKUP(T32,Deliverables!$A$4:$G$42,5,FALSE)&amp;CHAR(10),"")&amp; IF(Y32&lt;&gt;"","Opt 4: "&amp;VLOOKUP(X32,Deliverables!$A$4:$G$42,6,FALSE)&amp;CHAR(10),"")&amp; IF(AA32&lt;&gt;"","Opt 7: "&amp;VLOOKUP(Z32,Deliverables!$A$4:$G$42,7,FALSE),""),"&lt;Autofilled&gt;")</f>
        <v>Opt 2: RAN5#87 (May-20)
Opt 3: RAN5#87 (May-20)
Opt 4: RAN5#87 (May-20)
Opt 7: RAN5#87 (May-20)</v>
      </c>
      <c r="I32" s="24" t="s">
        <v>408</v>
      </c>
      <c r="J32" s="24"/>
      <c r="K32" s="53">
        <v>0.5</v>
      </c>
      <c r="L32" s="37">
        <f t="shared" si="0"/>
        <v>0.83333333333333337</v>
      </c>
      <c r="M32" s="152"/>
      <c r="N32" s="574">
        <v>7</v>
      </c>
      <c r="O32" s="105"/>
      <c r="P32" s="105"/>
      <c r="Q32" s="132">
        <v>0.9</v>
      </c>
      <c r="R32" s="121">
        <v>1</v>
      </c>
      <c r="S32" s="132"/>
      <c r="T32" s="572">
        <v>8</v>
      </c>
      <c r="U32" s="104">
        <v>0.9</v>
      </c>
      <c r="V32" s="104">
        <v>0.9</v>
      </c>
      <c r="W32" s="132">
        <v>0.9</v>
      </c>
      <c r="X32" s="121">
        <v>1</v>
      </c>
      <c r="Y32" s="132">
        <v>0.7</v>
      </c>
      <c r="Z32" s="121">
        <v>1</v>
      </c>
      <c r="AA32" s="132">
        <v>0.7</v>
      </c>
      <c r="AB32" s="41"/>
      <c r="AC32" s="545"/>
    </row>
    <row r="33" spans="1:29" s="38" customFormat="1" ht="76.5" outlineLevel="1" x14ac:dyDescent="0.25">
      <c r="A33" s="39">
        <v>7</v>
      </c>
      <c r="B33" s="39"/>
      <c r="C33" s="24" t="s">
        <v>21</v>
      </c>
      <c r="D33" s="24" t="s">
        <v>55</v>
      </c>
      <c r="E33" s="24" t="s">
        <v>56</v>
      </c>
      <c r="F33" s="24" t="s">
        <v>169</v>
      </c>
      <c r="G33" s="24" t="s">
        <v>32</v>
      </c>
      <c r="H33" s="24" t="str">
        <f>IFERROR(IF(OR(O33&lt;&gt;"",P33&lt;&gt;"",Q33&lt;&gt;""),"Opt 2: "&amp;VLOOKUP(N33,Deliverables!$A$4:$G$42,3,FALSE)&amp;CHAR(10),"")&amp; IF(S33&lt;&gt;"","Opt 5: "&amp;VLOOKUP(R33,Deliverables!$A$4:$G$42,4,FALSE)&amp;CHAR(10),"")&amp; IF(OR(U33&lt;&gt;"",V33&lt;&gt;"",W33&lt;&gt;""),"Opt 3: "&amp;VLOOKUP(T33,Deliverables!$A$4:$G$42,5,FALSE)&amp;CHAR(10),"")&amp; IF(Y33&lt;&gt;"","Opt 4: "&amp;VLOOKUP(X33,Deliverables!$A$4:$G$42,6,FALSE)&amp;CHAR(10),"")&amp; IF(AA33&lt;&gt;"","Opt 7: "&amp;VLOOKUP(Z33,Deliverables!$A$4:$G$42,7,FALSE),""),"&lt;Autofilled&gt;")</f>
        <v>Opt 2: RAN5#87 (May-20)
Opt 3: RAN5#87 (May-20)
Opt 4: RAN5#87 (May-20)
Opt 7: RAN5#87 (May-20)</v>
      </c>
      <c r="I33" s="24" t="s">
        <v>825</v>
      </c>
      <c r="J33" s="24"/>
      <c r="K33" s="53">
        <v>0.5</v>
      </c>
      <c r="L33" s="37">
        <f t="shared" si="0"/>
        <v>0.8666666666666667</v>
      </c>
      <c r="M33" s="152"/>
      <c r="N33" s="574">
        <v>7</v>
      </c>
      <c r="O33" s="105"/>
      <c r="P33" s="105"/>
      <c r="Q33" s="132">
        <v>0.7</v>
      </c>
      <c r="R33" s="121">
        <v>1</v>
      </c>
      <c r="S33" s="132"/>
      <c r="T33" s="572">
        <v>8</v>
      </c>
      <c r="U33" s="104">
        <v>0.9</v>
      </c>
      <c r="V33" s="570">
        <v>0.9</v>
      </c>
      <c r="W33" s="570">
        <v>0.9</v>
      </c>
      <c r="X33" s="121">
        <v>1</v>
      </c>
      <c r="Y33" s="570">
        <v>0.9</v>
      </c>
      <c r="Z33" s="121">
        <v>1</v>
      </c>
      <c r="AA33" s="570">
        <v>0.9</v>
      </c>
      <c r="AB33" s="41"/>
      <c r="AC33" s="545"/>
    </row>
    <row r="34" spans="1:29" s="34" customFormat="1" ht="21" customHeight="1" x14ac:dyDescent="0.25">
      <c r="A34" s="28" t="s">
        <v>22</v>
      </c>
      <c r="B34" s="29"/>
      <c r="C34" s="29"/>
      <c r="D34" s="29"/>
      <c r="E34" s="29"/>
      <c r="F34" s="29"/>
      <c r="G34" s="29"/>
      <c r="H34" s="29" t="str">
        <f>IFERROR(IF(OR(O34&lt;&gt;"",P34&lt;&gt;"",Q34&lt;&gt;""),"Opt 2: "&amp;VLOOKUP(N34,Deliverables!$A$4:$G$42,3,FALSE)&amp;CHAR(10),"")&amp; IF(S34&lt;&gt;"","Opt 5: "&amp;VLOOKUP(R34,Deliverables!$A$4:$G$42,4,FALSE)&amp;CHAR(10),"")&amp; IF(OR(U34&lt;&gt;"",V34&lt;&gt;"",W34&lt;&gt;""),"Opt 3: "&amp;VLOOKUP(T34,Deliverables!$A$4:$G$42,5,FALSE)&amp;CHAR(10),"")&amp; IF(Y34&lt;&gt;"","Opt 4: "&amp;VLOOKUP(X34,Deliverables!$A$4:$G$42,6,FALSE)&amp;CHAR(10),"")&amp; IF(AA34&lt;&gt;"","Opt 7: "&amp;VLOOKUP(Z34,Deliverables!$A$4:$G$42,7,FALSE),""),"&lt;Autofilled&gt;")</f>
        <v/>
      </c>
      <c r="I34" s="29"/>
      <c r="J34" s="29"/>
      <c r="K34" s="29"/>
      <c r="L34" s="29"/>
      <c r="M34" s="29"/>
      <c r="N34" s="145"/>
      <c r="O34" s="29"/>
      <c r="P34" s="29"/>
      <c r="Q34" s="136"/>
      <c r="R34" s="29"/>
      <c r="S34" s="136"/>
      <c r="T34" s="80"/>
      <c r="U34" s="29"/>
      <c r="V34" s="29"/>
      <c r="W34" s="136"/>
      <c r="X34" s="29"/>
      <c r="Y34" s="136"/>
      <c r="Z34" s="29"/>
      <c r="AA34" s="136"/>
      <c r="AB34" s="30"/>
      <c r="AC34" s="545"/>
    </row>
    <row r="35" spans="1:29" s="69" customFormat="1" ht="55.9" customHeight="1" outlineLevel="1" x14ac:dyDescent="0.25">
      <c r="A35" s="64"/>
      <c r="B35" s="64"/>
      <c r="C35" s="65" t="s">
        <v>21</v>
      </c>
      <c r="D35" s="65" t="s">
        <v>46</v>
      </c>
      <c r="E35" s="65" t="s">
        <v>25</v>
      </c>
      <c r="F35" s="65"/>
      <c r="G35" s="65"/>
      <c r="H35" s="65" t="str">
        <f>IFERROR(IF(OR(O35&lt;&gt;"",P35&lt;&gt;"",Q35&lt;&gt;""),"Opt 2: "&amp;VLOOKUP(N35,Deliverables!$A$4:$G$42,3,FALSE)&amp;CHAR(10),"")&amp; IF(S35&lt;&gt;"","Opt 5: "&amp;VLOOKUP(R35,Deliverables!$A$4:$G$42,4,FALSE)&amp;CHAR(10),"")&amp; IF(OR(U35&lt;&gt;"",V35&lt;&gt;"",W35&lt;&gt;""),"Opt 3: "&amp;VLOOKUP(T35,Deliverables!$A$4:$G$42,5,FALSE)&amp;CHAR(10),"")&amp; IF(Y35&lt;&gt;"","Opt 4: "&amp;VLOOKUP(X35,Deliverables!$A$4:$G$42,6,FALSE)&amp;CHAR(10),"")&amp; IF(AA35&lt;&gt;"","Opt 7: "&amp;VLOOKUP(Z35,Deliverables!$A$4:$G$42,7,FALSE),""),"&lt;Autofilled&gt;")</f>
        <v/>
      </c>
      <c r="I35" s="65" t="s">
        <v>400</v>
      </c>
      <c r="J35" s="66"/>
      <c r="K35" s="53"/>
      <c r="L35" s="37" t="str">
        <f t="shared" si="0"/>
        <v/>
      </c>
      <c r="M35" s="152"/>
      <c r="N35" s="137"/>
      <c r="O35" s="105"/>
      <c r="P35" s="105"/>
      <c r="Q35" s="132"/>
      <c r="R35" s="121"/>
      <c r="S35" s="132"/>
      <c r="T35" s="121"/>
      <c r="U35" s="104"/>
      <c r="V35" s="104"/>
      <c r="W35" s="132"/>
      <c r="X35" s="121"/>
      <c r="Y35" s="132"/>
      <c r="Z35" s="121"/>
      <c r="AA35" s="132"/>
      <c r="AB35" s="67"/>
      <c r="AC35" s="545"/>
    </row>
    <row r="36" spans="1:29" s="69" customFormat="1" ht="64.150000000000006" customHeight="1" outlineLevel="1" x14ac:dyDescent="0.25">
      <c r="A36" s="70"/>
      <c r="B36" s="70"/>
      <c r="C36" s="65" t="s">
        <v>21</v>
      </c>
      <c r="D36" s="65" t="s">
        <v>57</v>
      </c>
      <c r="E36" s="558" t="s">
        <v>1135</v>
      </c>
      <c r="F36" s="65"/>
      <c r="G36" s="65"/>
      <c r="H36" s="65" t="str">
        <f>IFERROR(IF(OR(O36&lt;&gt;"",P36&lt;&gt;"",Q36&lt;&gt;""),"Opt 2: "&amp;VLOOKUP(N36,Deliverables!$A$4:$G$42,3,FALSE)&amp;CHAR(10),"")&amp; IF(S36&lt;&gt;"","Opt 5: "&amp;VLOOKUP(R36,Deliverables!$A$4:$G$42,4,FALSE)&amp;CHAR(10),"")&amp; IF(OR(U36&lt;&gt;"",V36&lt;&gt;"",W36&lt;&gt;""),"Opt 3: "&amp;VLOOKUP(T36,Deliverables!$A$4:$G$42,5,FALSE)&amp;CHAR(10),"")&amp; IF(Y36&lt;&gt;"","Opt 4: "&amp;VLOOKUP(X36,Deliverables!$A$4:$G$42,6,FALSE)&amp;CHAR(10),"")&amp; IF(AA36&lt;&gt;"","Opt 7: "&amp;VLOOKUP(Z36,Deliverables!$A$4:$G$42,7,FALSE),""),"&lt;Autofilled&gt;")</f>
        <v/>
      </c>
      <c r="I36" s="65"/>
      <c r="J36" s="66"/>
      <c r="K36" s="53"/>
      <c r="L36" s="37" t="str">
        <f t="shared" si="0"/>
        <v/>
      </c>
      <c r="M36" s="152"/>
      <c r="N36" s="137"/>
      <c r="O36" s="105"/>
      <c r="P36" s="105"/>
      <c r="Q36" s="132"/>
      <c r="R36" s="121"/>
      <c r="S36" s="132"/>
      <c r="T36" s="121"/>
      <c r="U36" s="104"/>
      <c r="V36" s="104"/>
      <c r="W36" s="132"/>
      <c r="X36" s="121"/>
      <c r="Y36" s="132"/>
      <c r="Z36" s="121"/>
      <c r="AA36" s="132"/>
      <c r="AB36" s="67"/>
      <c r="AC36" s="545"/>
    </row>
    <row r="37" spans="1:29" s="69" customFormat="1" ht="43.15" customHeight="1" outlineLevel="1" x14ac:dyDescent="0.25">
      <c r="A37" s="64"/>
      <c r="B37" s="64"/>
      <c r="C37" s="65" t="s">
        <v>21</v>
      </c>
      <c r="D37" s="65" t="s">
        <v>58</v>
      </c>
      <c r="E37" s="65" t="s">
        <v>148</v>
      </c>
      <c r="F37" s="65"/>
      <c r="G37" s="65"/>
      <c r="H37" s="65" t="str">
        <f>IFERROR(IF(OR(O37&lt;&gt;"",P37&lt;&gt;"",Q37&lt;&gt;""),"Opt 2: "&amp;VLOOKUP(N37,Deliverables!$A$4:$G$42,3,FALSE)&amp;CHAR(10),"")&amp; IF(S37&lt;&gt;"","Opt 5: "&amp;VLOOKUP(R37,Deliverables!$A$4:$G$42,4,FALSE)&amp;CHAR(10),"")&amp; IF(OR(U37&lt;&gt;"",V37&lt;&gt;"",W37&lt;&gt;""),"Opt 3: "&amp;VLOOKUP(T37,Deliverables!$A$4:$G$42,5,FALSE)&amp;CHAR(10),"")&amp; IF(Y37&lt;&gt;"","Opt 4: "&amp;VLOOKUP(X37,Deliverables!$A$4:$G$42,6,FALSE)&amp;CHAR(10),"")&amp; IF(AA37&lt;&gt;"","Opt 7: "&amp;VLOOKUP(Z37,Deliverables!$A$4:$G$42,7,FALSE),""),"&lt;Autofilled&gt;")</f>
        <v/>
      </c>
      <c r="I37" s="65"/>
      <c r="J37" s="66"/>
      <c r="K37" s="53"/>
      <c r="L37" s="37" t="str">
        <f t="shared" si="0"/>
        <v/>
      </c>
      <c r="M37" s="152"/>
      <c r="N37" s="137"/>
      <c r="O37" s="105"/>
      <c r="P37" s="105"/>
      <c r="Q37" s="132"/>
      <c r="R37" s="121"/>
      <c r="S37" s="132"/>
      <c r="T37" s="121"/>
      <c r="U37" s="104"/>
      <c r="V37" s="104"/>
      <c r="W37" s="132"/>
      <c r="X37" s="121"/>
      <c r="Y37" s="132"/>
      <c r="Z37" s="121"/>
      <c r="AA37" s="132"/>
      <c r="AB37" s="67"/>
      <c r="AC37" s="545"/>
    </row>
    <row r="38" spans="1:29" s="81" customFormat="1" ht="40.15" customHeight="1" outlineLevel="1" x14ac:dyDescent="0.25">
      <c r="C38" s="65" t="s">
        <v>21</v>
      </c>
      <c r="D38" s="65" t="s">
        <v>180</v>
      </c>
      <c r="E38" s="65" t="s">
        <v>181</v>
      </c>
      <c r="H38" s="65" t="str">
        <f>IFERROR(IF(OR(O38&lt;&gt;"",P38&lt;&gt;"",Q38&lt;&gt;""),"Opt 2: "&amp;VLOOKUP(N38,Deliverables!$A$4:$G$42,3,FALSE)&amp;CHAR(10),"")&amp; IF(S38&lt;&gt;"","Opt 5: "&amp;VLOOKUP(R38,Deliverables!$A$4:$G$42,4,FALSE)&amp;CHAR(10),"")&amp; IF(OR(U38&lt;&gt;"",V38&lt;&gt;"",W38&lt;&gt;""),"Opt 3: "&amp;VLOOKUP(T38,Deliverables!$A$4:$G$42,5,FALSE)&amp;CHAR(10),"")&amp; IF(Y38&lt;&gt;"","Opt 4: "&amp;VLOOKUP(X38,Deliverables!$A$4:$G$42,6,FALSE)&amp;CHAR(10),"")&amp; IF(AA38&lt;&gt;"","Opt 7: "&amp;VLOOKUP(Z38,Deliverables!$A$4:$G$42,7,FALSE),""),"&lt;Autofilled&gt;")</f>
        <v/>
      </c>
      <c r="I38" s="82"/>
      <c r="J38" s="82"/>
      <c r="K38" s="53"/>
      <c r="L38" s="37" t="str">
        <f t="shared" si="0"/>
        <v/>
      </c>
      <c r="M38" s="152"/>
      <c r="N38" s="137"/>
      <c r="O38" s="105"/>
      <c r="P38" s="105"/>
      <c r="Q38" s="132"/>
      <c r="R38" s="121"/>
      <c r="S38" s="132"/>
      <c r="T38" s="121"/>
      <c r="U38" s="104"/>
      <c r="V38" s="104"/>
      <c r="W38" s="132"/>
      <c r="X38" s="121"/>
      <c r="Y38" s="132"/>
      <c r="Z38" s="121"/>
      <c r="AA38" s="132"/>
      <c r="AC38" s="545"/>
    </row>
    <row r="39" spans="1:29" s="34" customFormat="1" ht="48" customHeight="1" outlineLevel="1" x14ac:dyDescent="0.25">
      <c r="A39" s="39">
        <v>8</v>
      </c>
      <c r="B39" s="39" t="s">
        <v>762</v>
      </c>
      <c r="C39" s="24" t="s">
        <v>21</v>
      </c>
      <c r="D39" s="44" t="s">
        <v>59</v>
      </c>
      <c r="E39" s="24" t="s">
        <v>520</v>
      </c>
      <c r="F39" s="24"/>
      <c r="G39" s="24" t="s">
        <v>175</v>
      </c>
      <c r="H39" s="24" t="str">
        <f>IFERROR(IF(OR(O39&lt;&gt;"",P39&lt;&gt;"",Q39&lt;&gt;""),"Opt 2: "&amp;VLOOKUP(N39,Deliverables!$A$4:$G$42,3,FALSE)&amp;CHAR(10),"")&amp; IF(S39&lt;&gt;"","Opt 5: "&amp;VLOOKUP(R39,Deliverables!$A$4:$G$42,4,FALSE)&amp;CHAR(10),"")&amp; IF(OR(U39&lt;&gt;"",V39&lt;&gt;"",W39&lt;&gt;""),"Opt 3: "&amp;VLOOKUP(T39,Deliverables!$A$4:$G$42,5,FALSE)&amp;CHAR(10),"")&amp; IF(Y39&lt;&gt;"","Opt 4: "&amp;VLOOKUP(X39,Deliverables!$A$4:$G$42,6,FALSE)&amp;CHAR(10),"")&amp; IF(AA39&lt;&gt;"","Opt 7: "&amp;VLOOKUP(Z39,Deliverables!$A$4:$G$42,7,FALSE),""),"&lt;Autofilled&gt;")</f>
        <v xml:space="preserve">Opt 2: RAN5#84 (Aug-19)
</v>
      </c>
      <c r="I39" s="24" t="s">
        <v>796</v>
      </c>
      <c r="J39" s="36" t="s">
        <v>826</v>
      </c>
      <c r="K39" s="53">
        <v>0.4</v>
      </c>
      <c r="L39" s="37">
        <f t="shared" si="0"/>
        <v>1</v>
      </c>
      <c r="M39" s="152"/>
      <c r="N39" s="137">
        <v>4</v>
      </c>
      <c r="O39" s="105"/>
      <c r="P39" s="105"/>
      <c r="Q39" s="132">
        <v>1</v>
      </c>
      <c r="R39" s="121">
        <v>1</v>
      </c>
      <c r="S39" s="132"/>
      <c r="T39" s="121"/>
      <c r="U39" s="104"/>
      <c r="V39" s="104"/>
      <c r="W39" s="132"/>
      <c r="X39" s="121"/>
      <c r="Y39" s="132"/>
      <c r="Z39" s="121"/>
      <c r="AA39" s="132"/>
      <c r="AB39" s="42"/>
      <c r="AC39" s="545"/>
    </row>
    <row r="40" spans="1:29" s="69" customFormat="1" ht="40.15" customHeight="1" outlineLevel="1" x14ac:dyDescent="0.25">
      <c r="A40" s="64"/>
      <c r="B40" s="64"/>
      <c r="C40" s="65" t="s">
        <v>21</v>
      </c>
      <c r="D40" s="81" t="s">
        <v>182</v>
      </c>
      <c r="E40" s="81" t="s">
        <v>183</v>
      </c>
      <c r="F40" s="65"/>
      <c r="G40" s="65"/>
      <c r="H40" s="71" t="str">
        <f>IFERROR(IF(OR(O40&lt;&gt;"",P40&lt;&gt;"",Q40&lt;&gt;""),"Opt 2: "&amp;VLOOKUP(N40,Deliverables!$A$4:$G$42,3,FALSE)&amp;CHAR(10),"")&amp; IF(S40&lt;&gt;"","Opt 5: "&amp;VLOOKUP(R40,Deliverables!$A$4:$G$42,4,FALSE)&amp;CHAR(10),"")&amp; IF(OR(U40&lt;&gt;"",V40&lt;&gt;"",W40&lt;&gt;""),"Opt 3: "&amp;VLOOKUP(T40,Deliverables!$A$4:$G$42,5,FALSE)&amp;CHAR(10),"")&amp; IF(Y40&lt;&gt;"","Opt 4: "&amp;VLOOKUP(X40,Deliverables!$A$4:$G$42,6,FALSE)&amp;CHAR(10),"")&amp; IF(AA40&lt;&gt;"","Opt 7: "&amp;VLOOKUP(Z40,Deliverables!$A$4:$G$42,7,FALSE),""),"&lt;Autofilled&gt;")</f>
        <v/>
      </c>
      <c r="I40" s="71"/>
      <c r="J40" s="83"/>
      <c r="K40" s="53"/>
      <c r="L40" s="37" t="str">
        <f t="shared" si="0"/>
        <v/>
      </c>
      <c r="M40" s="152"/>
      <c r="N40" s="137"/>
      <c r="O40" s="105"/>
      <c r="P40" s="105"/>
      <c r="Q40" s="132"/>
      <c r="R40" s="121"/>
      <c r="S40" s="132"/>
      <c r="T40" s="121"/>
      <c r="U40" s="104"/>
      <c r="V40" s="104"/>
      <c r="W40" s="132"/>
      <c r="X40" s="121"/>
      <c r="Y40" s="132"/>
      <c r="Z40" s="121"/>
      <c r="AA40" s="132"/>
      <c r="AB40" s="67"/>
      <c r="AC40" s="545"/>
    </row>
    <row r="41" spans="1:29" s="34" customFormat="1" ht="51" customHeight="1" outlineLevel="1" x14ac:dyDescent="0.25">
      <c r="A41" s="39">
        <v>9</v>
      </c>
      <c r="B41" s="39" t="s">
        <v>762</v>
      </c>
      <c r="C41" s="24" t="s">
        <v>21</v>
      </c>
      <c r="D41" s="44" t="s">
        <v>60</v>
      </c>
      <c r="E41" s="24" t="s">
        <v>154</v>
      </c>
      <c r="F41" s="24"/>
      <c r="G41" s="24" t="s">
        <v>31</v>
      </c>
      <c r="H41" s="24" t="str">
        <f>IFERROR(IF(OR(O41&lt;&gt;"",P41&lt;&gt;"",Q41&lt;&gt;""),"Opt 2: "&amp;VLOOKUP(N41,Deliverables!$A$4:$G$42,3,FALSE)&amp;CHAR(10),"")&amp; IF(S41&lt;&gt;"","Opt 5: "&amp;VLOOKUP(R41,Deliverables!$A$4:$G$42,4,FALSE)&amp;CHAR(10),"")&amp; IF(OR(U41&lt;&gt;"",V41&lt;&gt;"",W41&lt;&gt;""),"Opt 3: "&amp;VLOOKUP(T41,Deliverables!$A$4:$G$42,5,FALSE)&amp;CHAR(10),"")&amp; IF(Y41&lt;&gt;"","Opt 4: "&amp;VLOOKUP(X41,Deliverables!$A$4:$G$42,6,FALSE)&amp;CHAR(10),"")&amp; IF(AA41&lt;&gt;"","Opt 7: "&amp;VLOOKUP(Z41,Deliverables!$A$4:$G$42,7,FALSE),""),"&lt;Autofilled&gt;")</f>
        <v xml:space="preserve">Opt 2: RAN5#84 (Aug-19)
</v>
      </c>
      <c r="I41" s="36" t="s">
        <v>790</v>
      </c>
      <c r="J41" s="36" t="s">
        <v>785</v>
      </c>
      <c r="K41" s="53">
        <v>0.4</v>
      </c>
      <c r="L41" s="37">
        <f t="shared" si="0"/>
        <v>1</v>
      </c>
      <c r="M41" s="152"/>
      <c r="N41" s="137">
        <v>4</v>
      </c>
      <c r="O41" s="105"/>
      <c r="P41" s="105"/>
      <c r="Q41" s="132">
        <v>1</v>
      </c>
      <c r="R41" s="121">
        <v>1</v>
      </c>
      <c r="S41" s="132"/>
      <c r="T41" s="121"/>
      <c r="U41" s="104"/>
      <c r="V41" s="104"/>
      <c r="W41" s="132"/>
      <c r="X41" s="121"/>
      <c r="Y41" s="132"/>
      <c r="Z41" s="121"/>
      <c r="AA41" s="132"/>
      <c r="AB41" s="42"/>
      <c r="AC41" s="545"/>
    </row>
    <row r="42" spans="1:29" s="69" customFormat="1" ht="29.45" customHeight="1" outlineLevel="1" x14ac:dyDescent="0.25">
      <c r="A42" s="64"/>
      <c r="B42" s="64"/>
      <c r="C42" s="65" t="s">
        <v>21</v>
      </c>
      <c r="D42" s="65" t="s">
        <v>184</v>
      </c>
      <c r="E42" s="65" t="s">
        <v>185</v>
      </c>
      <c r="F42" s="65"/>
      <c r="G42" s="65"/>
      <c r="H42" s="71" t="str">
        <f>IFERROR(IF(OR(O42&lt;&gt;"",P42&lt;&gt;"",Q42&lt;&gt;""),"Opt 2: "&amp;VLOOKUP(N42,Deliverables!$A$4:$G$42,3,FALSE)&amp;CHAR(10),"")&amp; IF(S42&lt;&gt;"","Opt 5: "&amp;VLOOKUP(R42,Deliverables!$A$4:$G$42,4,FALSE)&amp;CHAR(10),"")&amp; IF(OR(U42&lt;&gt;"",V42&lt;&gt;"",W42&lt;&gt;""),"Opt 3: "&amp;VLOOKUP(T42,Deliverables!$A$4:$G$42,5,FALSE)&amp;CHAR(10),"")&amp; IF(Y42&lt;&gt;"","Opt 4: "&amp;VLOOKUP(X42,Deliverables!$A$4:$G$42,6,FALSE)&amp;CHAR(10),"")&amp; IF(AA42&lt;&gt;"","Opt 7: "&amp;VLOOKUP(Z42,Deliverables!$A$4:$G$42,7,FALSE),""),"&lt;Autofilled&gt;")</f>
        <v/>
      </c>
      <c r="I42" s="71"/>
      <c r="J42" s="83"/>
      <c r="K42" s="53"/>
      <c r="L42" s="37" t="str">
        <f t="shared" si="0"/>
        <v/>
      </c>
      <c r="M42" s="152"/>
      <c r="N42" s="137"/>
      <c r="O42" s="105"/>
      <c r="P42" s="105"/>
      <c r="Q42" s="132"/>
      <c r="R42" s="121"/>
      <c r="S42" s="132"/>
      <c r="T42" s="121"/>
      <c r="U42" s="104"/>
      <c r="V42" s="104"/>
      <c r="W42" s="132"/>
      <c r="X42" s="121"/>
      <c r="Y42" s="132"/>
      <c r="Z42" s="121"/>
      <c r="AA42" s="132"/>
      <c r="AB42" s="67"/>
      <c r="AC42" s="545"/>
    </row>
    <row r="43" spans="1:29" s="34" customFormat="1" ht="37.15" customHeight="1" outlineLevel="1" x14ac:dyDescent="0.25">
      <c r="A43" s="39">
        <v>10</v>
      </c>
      <c r="B43" s="39" t="s">
        <v>762</v>
      </c>
      <c r="C43" s="24" t="s">
        <v>21</v>
      </c>
      <c r="D43" s="44" t="s">
        <v>135</v>
      </c>
      <c r="E43" s="24" t="s">
        <v>155</v>
      </c>
      <c r="F43" s="24"/>
      <c r="G43" s="24" t="s">
        <v>31</v>
      </c>
      <c r="H43" s="24" t="str">
        <f>IFERROR(IF(OR(O43&lt;&gt;"",P43&lt;&gt;"",Q43&lt;&gt;""),"Opt 2: "&amp;VLOOKUP(N43,Deliverables!$A$4:$G$42,3,FALSE)&amp;CHAR(10),"")&amp; IF(S43&lt;&gt;"","Opt 5: "&amp;VLOOKUP(R43,Deliverables!$A$4:$G$42,4,FALSE)&amp;CHAR(10),"")&amp; IF(OR(U43&lt;&gt;"",V43&lt;&gt;"",W43&lt;&gt;""),"Opt 3: "&amp;VLOOKUP(T43,Deliverables!$A$4:$G$42,5,FALSE)&amp;CHAR(10),"")&amp; IF(Y43&lt;&gt;"","Opt 4: "&amp;VLOOKUP(X43,Deliverables!$A$4:$G$42,6,FALSE)&amp;CHAR(10),"")&amp; IF(AA43&lt;&gt;"","Opt 7: "&amp;VLOOKUP(Z43,Deliverables!$A$4:$G$42,7,FALSE),""),"&lt;Autofilled&gt;")</f>
        <v xml:space="preserve">Opt 2: RAN5#84 (Aug-19)
</v>
      </c>
      <c r="I43" s="34" t="s">
        <v>791</v>
      </c>
      <c r="J43" s="36" t="s">
        <v>785</v>
      </c>
      <c r="K43" s="53">
        <v>0.4</v>
      </c>
      <c r="L43" s="37">
        <f t="shared" si="0"/>
        <v>1</v>
      </c>
      <c r="M43" s="152"/>
      <c r="N43" s="137">
        <v>4</v>
      </c>
      <c r="O43" s="105"/>
      <c r="P43" s="105"/>
      <c r="Q43" s="132">
        <v>1</v>
      </c>
      <c r="R43" s="121">
        <v>1</v>
      </c>
      <c r="S43" s="132"/>
      <c r="T43" s="121"/>
      <c r="U43" s="104"/>
      <c r="V43" s="104"/>
      <c r="W43" s="132"/>
      <c r="X43" s="121"/>
      <c r="Y43" s="132"/>
      <c r="Z43" s="121"/>
      <c r="AA43" s="132"/>
      <c r="AB43" s="42"/>
      <c r="AC43" s="545"/>
    </row>
    <row r="44" spans="1:29" s="69" customFormat="1" ht="40.15" customHeight="1" outlineLevel="1" x14ac:dyDescent="0.25">
      <c r="A44" s="64"/>
      <c r="B44" s="64"/>
      <c r="C44" s="65" t="s">
        <v>21</v>
      </c>
      <c r="D44" s="65" t="s">
        <v>186</v>
      </c>
      <c r="E44" s="65" t="s">
        <v>187</v>
      </c>
      <c r="F44" s="65"/>
      <c r="G44" s="65"/>
      <c r="H44" s="71" t="str">
        <f>IFERROR(IF(OR(O44&lt;&gt;"",P44&lt;&gt;"",Q44&lt;&gt;""),"Opt 2: "&amp;VLOOKUP(N44,Deliverables!$A$4:$G$42,3,FALSE)&amp;CHAR(10),"")&amp; IF(S44&lt;&gt;"","Opt 5: "&amp;VLOOKUP(R44,Deliverables!$A$4:$G$42,4,FALSE)&amp;CHAR(10),"")&amp; IF(OR(U44&lt;&gt;"",V44&lt;&gt;"",W44&lt;&gt;""),"Opt 3: "&amp;VLOOKUP(T44,Deliverables!$A$4:$G$42,5,FALSE)&amp;CHAR(10),"")&amp; IF(Y44&lt;&gt;"","Opt 4: "&amp;VLOOKUP(X44,Deliverables!$A$4:$G$42,6,FALSE)&amp;CHAR(10),"")&amp; IF(AA44&lt;&gt;"","Opt 7: "&amp;VLOOKUP(Z44,Deliverables!$A$4:$G$42,7,FALSE),""),"&lt;Autofilled&gt;")</f>
        <v/>
      </c>
      <c r="I44" s="71"/>
      <c r="J44" s="71"/>
      <c r="K44" s="53"/>
      <c r="L44" s="37" t="str">
        <f t="shared" si="0"/>
        <v/>
      </c>
      <c r="M44" s="152"/>
      <c r="N44" s="137"/>
      <c r="O44" s="105"/>
      <c r="P44" s="105"/>
      <c r="Q44" s="132"/>
      <c r="R44" s="121"/>
      <c r="S44" s="132"/>
      <c r="T44" s="121"/>
      <c r="U44" s="104"/>
      <c r="V44" s="104"/>
      <c r="W44" s="132"/>
      <c r="X44" s="121"/>
      <c r="Y44" s="132"/>
      <c r="Z44" s="121"/>
      <c r="AA44" s="132"/>
      <c r="AB44" s="67"/>
      <c r="AC44" s="545"/>
    </row>
    <row r="45" spans="1:29" s="34" customFormat="1" ht="54.75" customHeight="1" outlineLevel="1" x14ac:dyDescent="0.25">
      <c r="A45" s="39">
        <v>11</v>
      </c>
      <c r="B45" s="39" t="s">
        <v>762</v>
      </c>
      <c r="C45" s="24" t="s">
        <v>21</v>
      </c>
      <c r="D45" s="44" t="s">
        <v>61</v>
      </c>
      <c r="E45" s="24" t="s">
        <v>168</v>
      </c>
      <c r="F45" s="24"/>
      <c r="G45" s="24" t="s">
        <v>175</v>
      </c>
      <c r="H45" s="24" t="str">
        <f>IFERROR(IF(OR(O45&lt;&gt;"",P45&lt;&gt;"",Q45&lt;&gt;""),"Opt 2: "&amp;VLOOKUP(N45,Deliverables!$A$4:$G$42,3,FALSE)&amp;CHAR(10),"")&amp; IF(S45&lt;&gt;"","Opt 5: "&amp;VLOOKUP(R45,Deliverables!$A$4:$G$42,4,FALSE)&amp;CHAR(10),"")&amp; IF(OR(U45&lt;&gt;"",V45&lt;&gt;"",W45&lt;&gt;""),"Opt 3: "&amp;VLOOKUP(T45,Deliverables!$A$4:$G$42,5,FALSE)&amp;CHAR(10),"")&amp; IF(Y45&lt;&gt;"","Opt 4: "&amp;VLOOKUP(X45,Deliverables!$A$4:$G$42,6,FALSE)&amp;CHAR(10),"")&amp; IF(AA45&lt;&gt;"","Opt 7: "&amp;VLOOKUP(Z45,Deliverables!$A$4:$G$42,7,FALSE),""),"&lt;Autofilled&gt;")</f>
        <v xml:space="preserve">Opt 2: RAN5#84 (Aug-19)
</v>
      </c>
      <c r="I45" s="36" t="s">
        <v>796</v>
      </c>
      <c r="J45" s="36" t="s">
        <v>785</v>
      </c>
      <c r="K45" s="53">
        <v>0.4</v>
      </c>
      <c r="L45" s="37">
        <f t="shared" si="0"/>
        <v>1</v>
      </c>
      <c r="M45" s="152"/>
      <c r="N45" s="137">
        <v>4</v>
      </c>
      <c r="O45" s="105"/>
      <c r="P45" s="105"/>
      <c r="Q45" s="132">
        <v>1</v>
      </c>
      <c r="R45" s="121">
        <v>1</v>
      </c>
      <c r="S45" s="132"/>
      <c r="T45" s="121"/>
      <c r="U45" s="104"/>
      <c r="V45" s="104"/>
      <c r="W45" s="132"/>
      <c r="X45" s="121"/>
      <c r="Y45" s="132"/>
      <c r="Z45" s="121"/>
      <c r="AA45" s="132"/>
      <c r="AB45" s="42"/>
      <c r="AC45" s="545"/>
    </row>
    <row r="46" spans="1:29" s="69" customFormat="1" ht="40.15" customHeight="1" outlineLevel="1" x14ac:dyDescent="0.25">
      <c r="A46" s="64"/>
      <c r="B46" s="64"/>
      <c r="C46" s="65" t="s">
        <v>21</v>
      </c>
      <c r="D46" s="65" t="s">
        <v>188</v>
      </c>
      <c r="E46" s="65" t="s">
        <v>189</v>
      </c>
      <c r="F46" s="65"/>
      <c r="G46" s="65"/>
      <c r="H46" s="71" t="str">
        <f>IFERROR(IF(OR(O46&lt;&gt;"",P46&lt;&gt;"",Q46&lt;&gt;""),"Opt 2: "&amp;VLOOKUP(N46,Deliverables!$A$4:$G$42,3,FALSE)&amp;CHAR(10),"")&amp; IF(S46&lt;&gt;"","Opt 5: "&amp;VLOOKUP(R46,Deliverables!$A$4:$G$42,4,FALSE)&amp;CHAR(10),"")&amp; IF(OR(U46&lt;&gt;"",V46&lt;&gt;"",W46&lt;&gt;""),"Opt 3: "&amp;VLOOKUP(T46,Deliverables!$A$4:$G$42,5,FALSE)&amp;CHAR(10),"")&amp; IF(Y46&lt;&gt;"","Opt 4: "&amp;VLOOKUP(X46,Deliverables!$A$4:$G$42,6,FALSE)&amp;CHAR(10),"")&amp; IF(AA46&lt;&gt;"","Opt 7: "&amp;VLOOKUP(Z46,Deliverables!$A$4:$G$42,7,FALSE),""),"&lt;Autofilled&gt;")</f>
        <v/>
      </c>
      <c r="I46" s="71"/>
      <c r="J46" s="71"/>
      <c r="K46" s="53"/>
      <c r="L46" s="37" t="str">
        <f t="shared" si="0"/>
        <v/>
      </c>
      <c r="M46" s="152"/>
      <c r="N46" s="137"/>
      <c r="O46" s="105"/>
      <c r="P46" s="105"/>
      <c r="Q46" s="132"/>
      <c r="R46" s="121"/>
      <c r="S46" s="132"/>
      <c r="T46" s="121"/>
      <c r="U46" s="104"/>
      <c r="V46" s="104"/>
      <c r="W46" s="132"/>
      <c r="X46" s="121"/>
      <c r="Y46" s="132"/>
      <c r="Z46" s="121"/>
      <c r="AA46" s="132"/>
      <c r="AB46" s="67"/>
      <c r="AC46" s="545"/>
    </row>
    <row r="47" spans="1:29" s="34" customFormat="1" ht="48" customHeight="1" outlineLevel="1" x14ac:dyDescent="0.25">
      <c r="A47" s="39">
        <v>12</v>
      </c>
      <c r="B47" s="39"/>
      <c r="C47" s="24" t="s">
        <v>21</v>
      </c>
      <c r="D47" s="44" t="s">
        <v>62</v>
      </c>
      <c r="E47" s="24" t="s">
        <v>570</v>
      </c>
      <c r="F47" s="24"/>
      <c r="G47" s="24" t="s">
        <v>32</v>
      </c>
      <c r="H47" s="24" t="str">
        <f>IFERROR(IF(OR(O47&lt;&gt;"",P47&lt;&gt;"",Q47&lt;&gt;""),"Opt 2: "&amp;VLOOKUP(N47,Deliverables!$A$4:$G$42,3,FALSE)&amp;CHAR(10),"")&amp; IF(S47&lt;&gt;"","Opt 5: "&amp;VLOOKUP(R47,Deliverables!$A$4:$G$42,4,FALSE)&amp;CHAR(10),"")&amp; IF(OR(U47&lt;&gt;"",V47&lt;&gt;"",W47&lt;&gt;""),"Opt 3: "&amp;VLOOKUP(T47,Deliverables!$A$4:$G$42,5,FALSE)&amp;CHAR(10),"")&amp; IF(Y47&lt;&gt;"","Opt 4: "&amp;VLOOKUP(X47,Deliverables!$A$4:$G$42,6,FALSE)&amp;CHAR(10),"")&amp; IF(AA47&lt;&gt;"","Opt 7: "&amp;VLOOKUP(Z47,Deliverables!$A$4:$G$42,7,FALSE),""),"&lt;Autofilled&gt;")</f>
        <v xml:space="preserve">Opt 2: RAN5#87 (May-20)
</v>
      </c>
      <c r="I47" s="36"/>
      <c r="J47" s="36" t="s">
        <v>827</v>
      </c>
      <c r="K47" s="53">
        <v>0.4</v>
      </c>
      <c r="L47" s="37">
        <f t="shared" si="0"/>
        <v>1</v>
      </c>
      <c r="M47" s="152"/>
      <c r="N47" s="574">
        <v>7</v>
      </c>
      <c r="O47" s="105"/>
      <c r="P47" s="105"/>
      <c r="Q47" s="132">
        <v>1</v>
      </c>
      <c r="R47" s="121">
        <v>1</v>
      </c>
      <c r="S47" s="132"/>
      <c r="T47" s="121"/>
      <c r="U47" s="104"/>
      <c r="V47" s="104"/>
      <c r="W47" s="132"/>
      <c r="X47" s="121"/>
      <c r="Y47" s="132"/>
      <c r="Z47" s="121"/>
      <c r="AA47" s="132"/>
      <c r="AB47" s="42"/>
      <c r="AC47" s="545"/>
    </row>
    <row r="48" spans="1:29" s="69" customFormat="1" ht="30.6" customHeight="1" outlineLevel="1" x14ac:dyDescent="0.25">
      <c r="A48" s="70"/>
      <c r="B48" s="70"/>
      <c r="C48" s="65" t="s">
        <v>21</v>
      </c>
      <c r="D48" s="65" t="s">
        <v>63</v>
      </c>
      <c r="E48" s="65" t="s">
        <v>64</v>
      </c>
      <c r="F48" s="65"/>
      <c r="G48" s="65"/>
      <c r="H48" s="71" t="str">
        <f>IFERROR(IF(OR(O48&lt;&gt;"",P48&lt;&gt;"",Q48&lt;&gt;""),"Opt 2: "&amp;VLOOKUP(N48,Deliverables!$A$4:$G$42,3,FALSE)&amp;CHAR(10),"")&amp; IF(S48&lt;&gt;"","Opt 5: "&amp;VLOOKUP(R48,Deliverables!$A$4:$G$42,4,FALSE)&amp;CHAR(10),"")&amp; IF(OR(U48&lt;&gt;"",V48&lt;&gt;"",W48&lt;&gt;""),"Opt 3: "&amp;VLOOKUP(T48,Deliverables!$A$4:$G$42,5,FALSE)&amp;CHAR(10),"")&amp; IF(Y48&lt;&gt;"","Opt 4: "&amp;VLOOKUP(X48,Deliverables!$A$4:$G$42,6,FALSE)&amp;CHAR(10),"")&amp; IF(AA48&lt;&gt;"","Opt 7: "&amp;VLOOKUP(Z48,Deliverables!$A$4:$G$42,7,FALSE),""),"&lt;Autofilled&gt;")</f>
        <v/>
      </c>
      <c r="I48" s="71"/>
      <c r="J48" s="71"/>
      <c r="K48" s="53"/>
      <c r="L48" s="37" t="str">
        <f t="shared" si="0"/>
        <v/>
      </c>
      <c r="M48" s="152"/>
      <c r="N48" s="137"/>
      <c r="O48" s="105"/>
      <c r="P48" s="105"/>
      <c r="Q48" s="132"/>
      <c r="R48" s="121"/>
      <c r="S48" s="132"/>
      <c r="T48" s="121"/>
      <c r="U48" s="104"/>
      <c r="V48" s="104"/>
      <c r="W48" s="132"/>
      <c r="X48" s="121"/>
      <c r="Y48" s="132"/>
      <c r="Z48" s="121"/>
      <c r="AA48" s="132"/>
      <c r="AB48" s="67"/>
      <c r="AC48" s="545"/>
    </row>
    <row r="49" spans="1:31" s="69" customFormat="1" ht="40.15" customHeight="1" outlineLevel="1" x14ac:dyDescent="0.25">
      <c r="A49" s="70"/>
      <c r="B49" s="70"/>
      <c r="C49" s="65" t="s">
        <v>21</v>
      </c>
      <c r="D49" s="65" t="s">
        <v>190</v>
      </c>
      <c r="E49" s="589" t="s">
        <v>1217</v>
      </c>
      <c r="F49" s="65"/>
      <c r="G49" s="65"/>
      <c r="H49" s="71" t="str">
        <f>IFERROR(IF(OR(O49&lt;&gt;"",P49&lt;&gt;"",Q49&lt;&gt;""),"Opt 2: "&amp;VLOOKUP(N49,Deliverables!$A$4:$G$42,3,FALSE)&amp;CHAR(10),"")&amp; IF(S49&lt;&gt;"","Opt 5: "&amp;VLOOKUP(R49,Deliverables!$A$4:$G$42,4,FALSE)&amp;CHAR(10),"")&amp; IF(OR(U49&lt;&gt;"",V49&lt;&gt;"",W49&lt;&gt;""),"Opt 3: "&amp;VLOOKUP(T49,Deliverables!$A$4:$G$42,5,FALSE)&amp;CHAR(10),"")&amp; IF(Y49&lt;&gt;"","Opt 4: "&amp;VLOOKUP(X49,Deliverables!$A$4:$G$42,6,FALSE)&amp;CHAR(10),"")&amp; IF(AA49&lt;&gt;"","Opt 7: "&amp;VLOOKUP(Z49,Deliverables!$A$4:$G$42,7,FALSE),""),"&lt;Autofilled&gt;")</f>
        <v/>
      </c>
      <c r="I49" s="71"/>
      <c r="J49" s="71"/>
      <c r="K49" s="53"/>
      <c r="L49" s="37" t="str">
        <f t="shared" si="0"/>
        <v/>
      </c>
      <c r="M49" s="152"/>
      <c r="N49" s="137"/>
      <c r="O49" s="105"/>
      <c r="P49" s="105"/>
      <c r="Q49" s="132"/>
      <c r="R49" s="121"/>
      <c r="S49" s="132"/>
      <c r="T49" s="121"/>
      <c r="U49" s="104"/>
      <c r="V49" s="104"/>
      <c r="W49" s="132"/>
      <c r="X49" s="121"/>
      <c r="Y49" s="132"/>
      <c r="Z49" s="121"/>
      <c r="AA49" s="132"/>
      <c r="AB49" s="67"/>
      <c r="AC49" s="545"/>
    </row>
    <row r="50" spans="1:31" s="34" customFormat="1" ht="39" customHeight="1" outlineLevel="1" x14ac:dyDescent="0.25">
      <c r="A50" s="35">
        <v>13</v>
      </c>
      <c r="B50" s="35" t="s">
        <v>762</v>
      </c>
      <c r="C50" s="24" t="s">
        <v>21</v>
      </c>
      <c r="D50" s="44" t="s">
        <v>65</v>
      </c>
      <c r="E50" s="549" t="s">
        <v>521</v>
      </c>
      <c r="F50" s="24" t="s">
        <v>1262</v>
      </c>
      <c r="G50" s="24" t="s">
        <v>175</v>
      </c>
      <c r="H50" s="24" t="str">
        <f>IFERROR(IF(OR(O50&lt;&gt;"",P50&lt;&gt;"",Q50&lt;&gt;""),"Opt 2: "&amp;VLOOKUP(N50,Deliverables!$A$4:$G$42,3,FALSE)&amp;CHAR(10),"")&amp; IF(S50&lt;&gt;"","Opt 5: "&amp;VLOOKUP(R50,Deliverables!$A$4:$G$42,4,FALSE)&amp;CHAR(10),"")&amp; IF(OR(U50&lt;&gt;"",V50&lt;&gt;"",W50&lt;&gt;""),"Opt 3: "&amp;VLOOKUP(T50,Deliverables!$A$4:$G$42,5,FALSE)&amp;CHAR(10),"")&amp; IF(Y50&lt;&gt;"","Opt 4: "&amp;VLOOKUP(X50,Deliverables!$A$4:$G$42,6,FALSE)&amp;CHAR(10),"")&amp; IF(AA50&lt;&gt;"","Opt 7: "&amp;VLOOKUP(Z50,Deliverables!$A$4:$G$42,7,FALSE),""),"&lt;Autofilled&gt;")</f>
        <v>Opt 3: RAN5#86 (Feb-20)
Opt 4: RAN5#87 (May-20)
Opt 7: RAN5#87 (May-20)</v>
      </c>
      <c r="I50" s="36" t="s">
        <v>743</v>
      </c>
      <c r="J50" s="32"/>
      <c r="K50" s="53">
        <v>1</v>
      </c>
      <c r="L50" s="37">
        <f t="shared" si="0"/>
        <v>0.69999999999999984</v>
      </c>
      <c r="M50" s="152"/>
      <c r="N50" s="137"/>
      <c r="O50" s="105"/>
      <c r="P50" s="105"/>
      <c r="Q50" s="132"/>
      <c r="R50" s="121"/>
      <c r="S50" s="132"/>
      <c r="T50" s="572">
        <v>7</v>
      </c>
      <c r="U50" s="104">
        <v>0.7</v>
      </c>
      <c r="V50" s="104"/>
      <c r="W50" s="132"/>
      <c r="X50" s="121">
        <v>1</v>
      </c>
      <c r="Y50" s="132">
        <v>0.7</v>
      </c>
      <c r="Z50" s="121">
        <v>1</v>
      </c>
      <c r="AA50" s="132">
        <v>0.7</v>
      </c>
      <c r="AB50" s="42">
        <v>0</v>
      </c>
      <c r="AC50" s="545"/>
      <c r="AD50" s="56"/>
    </row>
    <row r="51" spans="1:31" s="34" customFormat="1" ht="21" customHeight="1" outlineLevel="1" x14ac:dyDescent="0.25">
      <c r="A51" s="39">
        <v>14</v>
      </c>
      <c r="B51" s="39" t="s">
        <v>762</v>
      </c>
      <c r="C51" s="24" t="s">
        <v>21</v>
      </c>
      <c r="D51" s="44" t="s">
        <v>66</v>
      </c>
      <c r="E51" s="549" t="s">
        <v>522</v>
      </c>
      <c r="F51" s="536" t="s">
        <v>1262</v>
      </c>
      <c r="G51" s="24" t="s">
        <v>175</v>
      </c>
      <c r="H51" s="24" t="str">
        <f>IFERROR(IF(OR(O51&lt;&gt;"",P51&lt;&gt;"",Q51&lt;&gt;""),"Opt 2: "&amp;VLOOKUP(N51,Deliverables!$A$4:$G$42,3,FALSE)&amp;CHAR(10),"")&amp; IF(S51&lt;&gt;"","Opt 5: "&amp;VLOOKUP(R51,Deliverables!$A$4:$G$42,4,FALSE)&amp;CHAR(10),"")&amp; IF(OR(U51&lt;&gt;"",V51&lt;&gt;"",W51&lt;&gt;""),"Opt 3: "&amp;VLOOKUP(T51,Deliverables!$A$4:$G$42,5,FALSE)&amp;CHAR(10),"")&amp; IF(Y51&lt;&gt;"","Opt 4: "&amp;VLOOKUP(X51,Deliverables!$A$4:$G$42,6,FALSE)&amp;CHAR(10),"")&amp; IF(AA51&lt;&gt;"","Opt 7: "&amp;VLOOKUP(Z51,Deliverables!$A$4:$G$42,7,FALSE),""),"&lt;Autofilled&gt;")</f>
        <v>Opt 3: RAN5#86 (Feb-20)
Opt 4: RAN5#87 (May-20)
Opt 7: RAN5#87 (May-20)</v>
      </c>
      <c r="I51" s="36" t="s">
        <v>744</v>
      </c>
      <c r="J51" s="32"/>
      <c r="K51" s="53">
        <v>1</v>
      </c>
      <c r="L51" s="37">
        <f t="shared" si="0"/>
        <v>0.69999999999999984</v>
      </c>
      <c r="M51" s="152"/>
      <c r="N51" s="137"/>
      <c r="O51" s="105"/>
      <c r="P51" s="105"/>
      <c r="Q51" s="132"/>
      <c r="R51" s="121"/>
      <c r="S51" s="132"/>
      <c r="T51" s="572">
        <v>7</v>
      </c>
      <c r="U51" s="104">
        <v>0.7</v>
      </c>
      <c r="V51" s="104"/>
      <c r="W51" s="132"/>
      <c r="X51" s="121">
        <v>1</v>
      </c>
      <c r="Y51" s="570">
        <v>0.7</v>
      </c>
      <c r="Z51" s="121">
        <v>1</v>
      </c>
      <c r="AA51" s="570">
        <v>0.7</v>
      </c>
      <c r="AB51" s="42"/>
      <c r="AC51" s="545"/>
      <c r="AD51" s="56"/>
    </row>
    <row r="52" spans="1:31" s="34" customFormat="1" ht="21" customHeight="1" outlineLevel="1" x14ac:dyDescent="0.25">
      <c r="A52" s="35">
        <v>15</v>
      </c>
      <c r="B52" s="35" t="s">
        <v>762</v>
      </c>
      <c r="C52" s="24" t="s">
        <v>21</v>
      </c>
      <c r="D52" s="44" t="s">
        <v>67</v>
      </c>
      <c r="E52" s="24" t="s">
        <v>544</v>
      </c>
      <c r="F52" s="24"/>
      <c r="G52" s="24" t="s">
        <v>175</v>
      </c>
      <c r="H52" s="24" t="str">
        <f>IFERROR(IF(OR(O52&lt;&gt;"",P52&lt;&gt;"",Q52&lt;&gt;""),"Opt 2: "&amp;VLOOKUP(N52,Deliverables!$A$4:$G$42,3,FALSE)&amp;CHAR(10),"")&amp; IF(S52&lt;&gt;"","Opt 5: "&amp;VLOOKUP(R52,Deliverables!$A$4:$G$42,4,FALSE)&amp;CHAR(10),"")&amp; IF(OR(U52&lt;&gt;"",V52&lt;&gt;"",W52&lt;&gt;""),"Opt 3: "&amp;VLOOKUP(T52,Deliverables!$A$4:$G$42,5,FALSE)&amp;CHAR(10),"")&amp; IF(Y52&lt;&gt;"","Opt 4: "&amp;VLOOKUP(X52,Deliverables!$A$4:$G$42,6,FALSE)&amp;CHAR(10),"")&amp; IF(AA52&lt;&gt;"","Opt 7: "&amp;VLOOKUP(Z52,Deliverables!$A$4:$G$42,7,FALSE),""),"&lt;Autofilled&gt;")</f>
        <v>Opt 3: RAN5#84 (Aug-19)
Opt 7: RAN5#87 (May-20)</v>
      </c>
      <c r="I52" s="36" t="s">
        <v>798</v>
      </c>
      <c r="J52" s="32" t="s">
        <v>1261</v>
      </c>
      <c r="K52" s="53">
        <v>1</v>
      </c>
      <c r="L52" s="37">
        <f t="shared" si="0"/>
        <v>1</v>
      </c>
      <c r="M52" s="152"/>
      <c r="N52" s="137"/>
      <c r="O52" s="105"/>
      <c r="P52" s="105"/>
      <c r="Q52" s="132"/>
      <c r="R52" s="121"/>
      <c r="S52" s="132"/>
      <c r="T52" s="121">
        <v>5</v>
      </c>
      <c r="U52" s="104">
        <v>1</v>
      </c>
      <c r="V52" s="104"/>
      <c r="W52" s="132"/>
      <c r="X52" s="121">
        <v>1</v>
      </c>
      <c r="Y52" s="573"/>
      <c r="Z52" s="121">
        <v>1</v>
      </c>
      <c r="AA52" s="132">
        <v>1</v>
      </c>
      <c r="AB52" s="42"/>
      <c r="AC52" s="545"/>
      <c r="AD52" s="56"/>
      <c r="AE52" s="34" t="s">
        <v>516</v>
      </c>
    </row>
    <row r="53" spans="1:31" s="539" customFormat="1" ht="21" customHeight="1" outlineLevel="1" x14ac:dyDescent="0.25">
      <c r="A53" s="540">
        <v>15</v>
      </c>
      <c r="B53" s="540" t="s">
        <v>762</v>
      </c>
      <c r="C53" s="536" t="s">
        <v>21</v>
      </c>
      <c r="D53" s="549" t="s">
        <v>992</v>
      </c>
      <c r="E53" s="536" t="s">
        <v>991</v>
      </c>
      <c r="F53" s="536"/>
      <c r="G53" s="629"/>
      <c r="H53" s="536" t="str">
        <f>IFERROR(IF(OR(O53&lt;&gt;"",P53&lt;&gt;"",Q53&lt;&gt;""),"Opt 2: "&amp;VLOOKUP(N53,Deliverables!$A$4:$G$42,3,FALSE)&amp;CHAR(10),"")&amp; IF(S53&lt;&gt;"","Opt 5: "&amp;VLOOKUP(R53,Deliverables!$A$4:$G$42,4,FALSE)&amp;CHAR(10),"")&amp; IF(OR(U53&lt;&gt;"",V53&lt;&gt;"",W53&lt;&gt;""),"Opt 3: "&amp;VLOOKUP(T53,Deliverables!$A$4:$G$42,5,FALSE)&amp;CHAR(10),"")&amp; IF(Y53&lt;&gt;"","Opt 4: "&amp;VLOOKUP(X53,Deliverables!$A$4:$G$42,6,FALSE)&amp;CHAR(10),"")&amp; IF(AA53&lt;&gt;"","Opt 7: "&amp;VLOOKUP(Z53,Deliverables!$A$4:$G$42,7,FALSE),""),"&lt;Autofilled&gt;")</f>
        <v xml:space="preserve">Opt 4: RAN5#87 (May-20)
</v>
      </c>
      <c r="I53" s="541"/>
      <c r="J53" s="537"/>
      <c r="K53" s="550">
        <v>1</v>
      </c>
      <c r="L53" s="542">
        <f>IF(COUNT(O53,P53,Q53,S53,U53,V53,W53,Y53,AA53)&gt;0,SUM(O53,P53,Q53,S53,U53,V53,W53,Y53,AA53)/COUNT(O53,P53,Q53,S53,U53,V53,W53,Y53,AA53),"")</f>
        <v>0</v>
      </c>
      <c r="M53" s="575"/>
      <c r="N53" s="574"/>
      <c r="O53" s="571"/>
      <c r="P53" s="571"/>
      <c r="Q53" s="573"/>
      <c r="R53" s="572"/>
      <c r="S53" s="573"/>
      <c r="T53" s="572"/>
      <c r="U53" s="570"/>
      <c r="V53" s="570"/>
      <c r="W53" s="573"/>
      <c r="X53" s="572">
        <v>1</v>
      </c>
      <c r="Y53" s="573">
        <v>0</v>
      </c>
      <c r="Z53" s="572">
        <v>1</v>
      </c>
      <c r="AA53" s="573"/>
      <c r="AB53" s="547"/>
      <c r="AC53" s="545"/>
      <c r="AD53" s="551"/>
      <c r="AE53" s="539" t="s">
        <v>516</v>
      </c>
    </row>
    <row r="54" spans="1:31" s="69" customFormat="1" ht="40.15" customHeight="1" outlineLevel="1" x14ac:dyDescent="0.25">
      <c r="A54" s="64">
        <v>16</v>
      </c>
      <c r="B54" s="64"/>
      <c r="C54" s="65" t="s">
        <v>21</v>
      </c>
      <c r="D54" s="65" t="s">
        <v>174</v>
      </c>
      <c r="E54" s="65" t="s">
        <v>545</v>
      </c>
      <c r="F54" s="65"/>
      <c r="G54" s="65"/>
      <c r="H54" s="71" t="str">
        <f>IFERROR(IF(OR(O54&lt;&gt;"",P54&lt;&gt;"",Q54&lt;&gt;""),"Opt 2: "&amp;VLOOKUP(N54,Deliverables!$A$4:$G$42,3,FALSE)&amp;CHAR(10),"")&amp; IF(S54&lt;&gt;"","Opt 5: "&amp;VLOOKUP(R54,Deliverables!$A$4:$G$42,4,FALSE)&amp;CHAR(10),"")&amp; IF(OR(U54&lt;&gt;"",V54&lt;&gt;"",W54&lt;&gt;""),"Opt 3: "&amp;VLOOKUP(T54,Deliverables!$A$4:$G$42,5,FALSE)&amp;CHAR(10),"")&amp; IF(Y54&lt;&gt;"","Opt 4: "&amp;VLOOKUP(X54,Deliverables!$A$4:$G$42,6,FALSE)&amp;CHAR(10),"")&amp; IF(AA54&lt;&gt;"","Opt 7: "&amp;VLOOKUP(Z54,Deliverables!$A$4:$G$42,7,FALSE),""),"&lt;Autofilled&gt;")</f>
        <v/>
      </c>
      <c r="I54" s="71"/>
      <c r="J54" s="71"/>
      <c r="K54" s="43"/>
      <c r="L54" s="37" t="str">
        <f t="shared" si="0"/>
        <v/>
      </c>
      <c r="M54" s="152"/>
      <c r="N54" s="137"/>
      <c r="O54" s="105"/>
      <c r="P54" s="105"/>
      <c r="Q54" s="132"/>
      <c r="R54" s="121"/>
      <c r="S54" s="132"/>
      <c r="T54" s="121"/>
      <c r="U54" s="104"/>
      <c r="V54" s="104"/>
      <c r="W54" s="132"/>
      <c r="X54" s="121"/>
      <c r="Y54" s="132"/>
      <c r="Z54" s="121"/>
      <c r="AA54" s="132"/>
      <c r="AB54" s="67"/>
      <c r="AC54" s="545"/>
    </row>
    <row r="55" spans="1:31" s="34" customFormat="1" ht="30" customHeight="1" outlineLevel="1" x14ac:dyDescent="0.25">
      <c r="A55" s="39">
        <v>17</v>
      </c>
      <c r="B55" s="39" t="s">
        <v>762</v>
      </c>
      <c r="C55" s="24" t="s">
        <v>21</v>
      </c>
      <c r="D55" s="44" t="s">
        <v>630</v>
      </c>
      <c r="E55" s="24" t="s">
        <v>631</v>
      </c>
      <c r="F55" s="24"/>
      <c r="G55" s="24" t="s">
        <v>175</v>
      </c>
      <c r="H55" s="24" t="str">
        <f>IFERROR(IF(OR(O55&lt;&gt;"",P55&lt;&gt;"",Q55&lt;&gt;""),"Opt 2: "&amp;VLOOKUP(N55,Deliverables!$A$4:$G$42,3,FALSE)&amp;CHAR(10),"")&amp; IF(S55&lt;&gt;"","Opt 5: "&amp;VLOOKUP(R55,Deliverables!$A$4:$G$42,4,FALSE)&amp;CHAR(10),"")&amp; IF(OR(U55&lt;&gt;"",V55&lt;&gt;"",W55&lt;&gt;""),"Opt 3: "&amp;VLOOKUP(T55,Deliverables!$A$4:$G$42,5,FALSE)&amp;CHAR(10),"")&amp; IF(Y55&lt;&gt;"","Opt 4: "&amp;VLOOKUP(X55,Deliverables!$A$4:$G$42,6,FALSE)&amp;CHAR(10),"")&amp; IF(AA55&lt;&gt;"","Opt 7: "&amp;VLOOKUP(Z55,Deliverables!$A$4:$G$42,7,FALSE),""),"&lt;Autofilled&gt;")</f>
        <v>Opt 3: 
Opt 4: RAN5#87 (May-20)
Opt 7: RAN5#87 (May-20)</v>
      </c>
      <c r="I55" s="36" t="s">
        <v>629</v>
      </c>
      <c r="J55" s="24"/>
      <c r="K55" s="53">
        <v>1</v>
      </c>
      <c r="L55" s="37">
        <f t="shared" si="0"/>
        <v>1</v>
      </c>
      <c r="M55" s="152"/>
      <c r="N55" s="137"/>
      <c r="O55" s="105"/>
      <c r="P55" s="105"/>
      <c r="Q55" s="132"/>
      <c r="R55" s="121"/>
      <c r="S55" s="132"/>
      <c r="T55" s="121" t="s">
        <v>598</v>
      </c>
      <c r="U55" s="104"/>
      <c r="V55" s="104">
        <v>1</v>
      </c>
      <c r="W55" s="132"/>
      <c r="X55" s="121">
        <v>1</v>
      </c>
      <c r="Y55" s="132">
        <v>1</v>
      </c>
      <c r="Z55" s="121">
        <v>1</v>
      </c>
      <c r="AA55" s="132">
        <v>1</v>
      </c>
      <c r="AB55" s="42"/>
      <c r="AC55" s="545"/>
      <c r="AD55" s="56"/>
    </row>
    <row r="56" spans="1:31" s="34" customFormat="1" ht="33.6" customHeight="1" outlineLevel="1" x14ac:dyDescent="0.25">
      <c r="A56" s="39">
        <v>18</v>
      </c>
      <c r="B56" s="39" t="s">
        <v>762</v>
      </c>
      <c r="C56" s="24" t="s">
        <v>21</v>
      </c>
      <c r="D56" s="44" t="s">
        <v>632</v>
      </c>
      <c r="E56" s="24" t="s">
        <v>633</v>
      </c>
      <c r="F56" s="24"/>
      <c r="G56" s="24" t="s">
        <v>175</v>
      </c>
      <c r="H56" s="24" t="str">
        <f>IFERROR(IF(OR(O56&lt;&gt;"",P56&lt;&gt;"",Q56&lt;&gt;""),"Opt 2: "&amp;VLOOKUP(N56,Deliverables!$A$4:$G$42,3,FALSE)&amp;CHAR(10),"")&amp; IF(S56&lt;&gt;"","Opt 5: "&amp;VLOOKUP(R56,Deliverables!$A$4:$G$42,4,FALSE)&amp;CHAR(10),"")&amp; IF(OR(U56&lt;&gt;"",V56&lt;&gt;"",W56&lt;&gt;""),"Opt 3: "&amp;VLOOKUP(T56,Deliverables!$A$4:$G$42,5,FALSE)&amp;CHAR(10),"")&amp; IF(Y56&lt;&gt;"","Opt 4: "&amp;VLOOKUP(X56,Deliverables!$A$4:$G$42,6,FALSE)&amp;CHAR(10),"")&amp; IF(AA56&lt;&gt;"","Opt 7: "&amp;VLOOKUP(Z56,Deliverables!$A$4:$G$42,7,FALSE),""),"&lt;Autofilled&gt;")</f>
        <v>Opt 3: RAN5#88 (Aug-20)
  MU: RAN5#87 (May-20)
  TT: RAN5#87 (May-20)
Opt 4: RAN5#87 (May-20)
Opt 7: RAN5#87 (May-20)</v>
      </c>
      <c r="I56" s="36"/>
      <c r="J56" s="24" t="s">
        <v>1299</v>
      </c>
      <c r="K56" s="53">
        <v>1</v>
      </c>
      <c r="L56" s="37">
        <f t="shared" si="0"/>
        <v>1</v>
      </c>
      <c r="M56" s="152"/>
      <c r="N56" s="137"/>
      <c r="O56" s="105"/>
      <c r="P56" s="105"/>
      <c r="Q56" s="132"/>
      <c r="R56" s="121"/>
      <c r="S56" s="132"/>
      <c r="T56" s="121" t="s">
        <v>1304</v>
      </c>
      <c r="U56" s="104"/>
      <c r="V56" s="104">
        <v>1</v>
      </c>
      <c r="W56" s="132"/>
      <c r="X56" s="121">
        <v>1</v>
      </c>
      <c r="Y56" s="132">
        <v>1</v>
      </c>
      <c r="Z56" s="121">
        <v>1</v>
      </c>
      <c r="AA56" s="132">
        <v>1</v>
      </c>
      <c r="AB56" s="42"/>
      <c r="AC56" s="545"/>
      <c r="AD56" s="56"/>
    </row>
    <row r="57" spans="1:31" s="225" customFormat="1" ht="40.15" customHeight="1" outlineLevel="1" x14ac:dyDescent="0.25">
      <c r="A57" s="222"/>
      <c r="B57" s="222"/>
      <c r="C57" s="223" t="s">
        <v>21</v>
      </c>
      <c r="D57" s="223" t="s">
        <v>839</v>
      </c>
      <c r="E57" s="223" t="s">
        <v>840</v>
      </c>
      <c r="F57" s="223"/>
      <c r="G57" s="223"/>
      <c r="H57" s="226"/>
      <c r="I57" s="226"/>
      <c r="J57" s="226"/>
      <c r="K57" s="218"/>
      <c r="L57" s="215"/>
      <c r="M57" s="232"/>
      <c r="N57" s="231"/>
      <c r="O57" s="228"/>
      <c r="P57" s="228"/>
      <c r="Q57" s="230"/>
      <c r="R57" s="229"/>
      <c r="S57" s="230"/>
      <c r="T57" s="229"/>
      <c r="U57" s="227"/>
      <c r="V57" s="227"/>
      <c r="W57" s="230"/>
      <c r="X57" s="229"/>
      <c r="Y57" s="230"/>
      <c r="Z57" s="229"/>
      <c r="AA57" s="230"/>
      <c r="AB57" s="224"/>
      <c r="AC57" s="545"/>
    </row>
    <row r="58" spans="1:31" s="225" customFormat="1" ht="40.15" customHeight="1" outlineLevel="1" x14ac:dyDescent="0.25">
      <c r="A58" s="222"/>
      <c r="B58" s="222"/>
      <c r="C58" s="223" t="s">
        <v>21</v>
      </c>
      <c r="D58" s="223" t="s">
        <v>842</v>
      </c>
      <c r="E58" s="223" t="s">
        <v>843</v>
      </c>
      <c r="F58" s="223"/>
      <c r="G58" s="223"/>
      <c r="H58" s="226"/>
      <c r="I58" s="226"/>
      <c r="J58" s="226"/>
      <c r="K58" s="218">
        <v>0</v>
      </c>
      <c r="L58" s="215" t="s">
        <v>844</v>
      </c>
      <c r="M58" s="232"/>
      <c r="N58" s="231"/>
      <c r="O58" s="228"/>
      <c r="P58" s="228"/>
      <c r="Q58" s="230"/>
      <c r="R58" s="229"/>
      <c r="S58" s="230"/>
      <c r="T58" s="229"/>
      <c r="U58" s="227"/>
      <c r="V58" s="227"/>
      <c r="W58" s="230"/>
      <c r="X58" s="229"/>
      <c r="Y58" s="230"/>
      <c r="Z58" s="229"/>
      <c r="AA58" s="230"/>
      <c r="AB58" s="224"/>
      <c r="AC58" s="545"/>
    </row>
    <row r="59" spans="1:31" s="212" customFormat="1" ht="33.6" customHeight="1" outlineLevel="1" x14ac:dyDescent="0.25">
      <c r="A59" s="216">
        <v>19</v>
      </c>
      <c r="B59" s="216"/>
      <c r="C59" s="211" t="s">
        <v>21</v>
      </c>
      <c r="D59" s="219" t="s">
        <v>845</v>
      </c>
      <c r="E59" s="211" t="s">
        <v>846</v>
      </c>
      <c r="F59" s="211"/>
      <c r="G59" s="211"/>
      <c r="H59" s="211"/>
      <c r="I59" s="214"/>
      <c r="J59" s="211" t="s">
        <v>861</v>
      </c>
      <c r="K59" s="220">
        <v>0</v>
      </c>
      <c r="L59" s="215" t="s">
        <v>844</v>
      </c>
      <c r="M59" s="232"/>
      <c r="N59" s="231"/>
      <c r="O59" s="228"/>
      <c r="P59" s="228"/>
      <c r="Q59" s="230"/>
      <c r="R59" s="229"/>
      <c r="S59" s="230"/>
      <c r="T59" s="229"/>
      <c r="U59" s="227"/>
      <c r="V59" s="227"/>
      <c r="W59" s="230"/>
      <c r="X59" s="229"/>
      <c r="Y59" s="230"/>
      <c r="Z59" s="229"/>
      <c r="AA59" s="230"/>
      <c r="AB59" s="217"/>
      <c r="AC59" s="545"/>
      <c r="AD59" s="221"/>
    </row>
    <row r="60" spans="1:31" s="212" customFormat="1" ht="33.6" customHeight="1" outlineLevel="1" x14ac:dyDescent="0.25">
      <c r="A60" s="216">
        <v>20</v>
      </c>
      <c r="B60" s="216"/>
      <c r="C60" s="211" t="s">
        <v>21</v>
      </c>
      <c r="D60" s="219" t="s">
        <v>847</v>
      </c>
      <c r="E60" s="211" t="s">
        <v>848</v>
      </c>
      <c r="F60" s="211"/>
      <c r="G60" s="211"/>
      <c r="H60" s="211"/>
      <c r="I60" s="214"/>
      <c r="J60" s="211" t="s">
        <v>861</v>
      </c>
      <c r="K60" s="220">
        <v>0</v>
      </c>
      <c r="L60" s="215"/>
      <c r="M60" s="232"/>
      <c r="N60" s="231"/>
      <c r="O60" s="228"/>
      <c r="P60" s="228"/>
      <c r="Q60" s="230"/>
      <c r="R60" s="229"/>
      <c r="S60" s="230"/>
      <c r="T60" s="229"/>
      <c r="U60" s="227"/>
      <c r="V60" s="227"/>
      <c r="W60" s="230"/>
      <c r="X60" s="229"/>
      <c r="Y60" s="230"/>
      <c r="Z60" s="229"/>
      <c r="AA60" s="230"/>
      <c r="AB60" s="217"/>
      <c r="AC60" s="545"/>
      <c r="AD60" s="221"/>
    </row>
    <row r="61" spans="1:31" s="225" customFormat="1" ht="40.15" customHeight="1" outlineLevel="1" x14ac:dyDescent="0.25">
      <c r="A61" s="222"/>
      <c r="B61" s="222"/>
      <c r="C61" s="223" t="s">
        <v>21</v>
      </c>
      <c r="D61" s="223" t="s">
        <v>849</v>
      </c>
      <c r="E61" s="223" t="s">
        <v>850</v>
      </c>
      <c r="F61" s="223"/>
      <c r="G61" s="223"/>
      <c r="H61" s="226"/>
      <c r="I61" s="226"/>
      <c r="J61" s="226"/>
      <c r="K61" s="218">
        <v>0</v>
      </c>
      <c r="L61" s="215"/>
      <c r="M61" s="232"/>
      <c r="N61" s="231"/>
      <c r="O61" s="228"/>
      <c r="P61" s="228"/>
      <c r="Q61" s="230"/>
      <c r="R61" s="229"/>
      <c r="S61" s="230"/>
      <c r="T61" s="229"/>
      <c r="U61" s="227"/>
      <c r="V61" s="227"/>
      <c r="W61" s="230"/>
      <c r="X61" s="229"/>
      <c r="Y61" s="230"/>
      <c r="Z61" s="229"/>
      <c r="AA61" s="230"/>
      <c r="AB61" s="224"/>
      <c r="AC61" s="545"/>
    </row>
    <row r="62" spans="1:31" s="212" customFormat="1" ht="33.6" customHeight="1" outlineLevel="1" x14ac:dyDescent="0.25">
      <c r="A62" s="216">
        <v>21</v>
      </c>
      <c r="B62" s="216"/>
      <c r="C62" s="211" t="s">
        <v>21</v>
      </c>
      <c r="D62" s="219" t="s">
        <v>851</v>
      </c>
      <c r="E62" s="211" t="s">
        <v>852</v>
      </c>
      <c r="F62" s="211"/>
      <c r="G62" s="211"/>
      <c r="H62" s="211"/>
      <c r="I62" s="214"/>
      <c r="J62" s="211" t="s">
        <v>861</v>
      </c>
      <c r="K62" s="220">
        <v>0</v>
      </c>
      <c r="L62" s="215"/>
      <c r="M62" s="232"/>
      <c r="N62" s="231"/>
      <c r="O62" s="228"/>
      <c r="P62" s="228"/>
      <c r="Q62" s="230"/>
      <c r="R62" s="229"/>
      <c r="S62" s="230"/>
      <c r="T62" s="229"/>
      <c r="U62" s="227"/>
      <c r="V62" s="227"/>
      <c r="W62" s="230"/>
      <c r="X62" s="229"/>
      <c r="Y62" s="230"/>
      <c r="Z62" s="229"/>
      <c r="AA62" s="230"/>
      <c r="AB62" s="217"/>
      <c r="AC62" s="545"/>
      <c r="AD62" s="221"/>
    </row>
    <row r="63" spans="1:31" s="212" customFormat="1" ht="33.6" customHeight="1" outlineLevel="1" x14ac:dyDescent="0.25">
      <c r="A63" s="216">
        <v>22</v>
      </c>
      <c r="B63" s="216"/>
      <c r="C63" s="211" t="s">
        <v>21</v>
      </c>
      <c r="D63" s="219" t="s">
        <v>853</v>
      </c>
      <c r="E63" s="211" t="s">
        <v>854</v>
      </c>
      <c r="F63" s="211"/>
      <c r="G63" s="211"/>
      <c r="H63" s="211"/>
      <c r="I63" s="214"/>
      <c r="J63" s="211" t="s">
        <v>861</v>
      </c>
      <c r="K63" s="220">
        <v>0</v>
      </c>
      <c r="L63" s="215"/>
      <c r="M63" s="232"/>
      <c r="N63" s="231"/>
      <c r="O63" s="228"/>
      <c r="P63" s="228"/>
      <c r="Q63" s="230"/>
      <c r="R63" s="229"/>
      <c r="S63" s="230"/>
      <c r="T63" s="229"/>
      <c r="U63" s="227"/>
      <c r="V63" s="227"/>
      <c r="W63" s="230"/>
      <c r="X63" s="229"/>
      <c r="Y63" s="230"/>
      <c r="Z63" s="229"/>
      <c r="AA63" s="230"/>
      <c r="AB63" s="217"/>
      <c r="AC63" s="545"/>
      <c r="AD63" s="221"/>
    </row>
    <row r="64" spans="1:31" s="225" customFormat="1" ht="40.15" customHeight="1" outlineLevel="1" x14ac:dyDescent="0.25">
      <c r="A64" s="222"/>
      <c r="B64" s="222"/>
      <c r="C64" s="223" t="s">
        <v>21</v>
      </c>
      <c r="D64" s="223" t="s">
        <v>855</v>
      </c>
      <c r="E64" s="223" t="s">
        <v>856</v>
      </c>
      <c r="F64" s="223"/>
      <c r="G64" s="223"/>
      <c r="H64" s="226"/>
      <c r="I64" s="226"/>
      <c r="J64" s="226"/>
      <c r="K64" s="218">
        <v>0</v>
      </c>
      <c r="L64" s="215"/>
      <c r="M64" s="232"/>
      <c r="N64" s="231"/>
      <c r="O64" s="228"/>
      <c r="P64" s="228"/>
      <c r="Q64" s="230"/>
      <c r="R64" s="229"/>
      <c r="S64" s="230"/>
      <c r="T64" s="229"/>
      <c r="U64" s="227"/>
      <c r="V64" s="227"/>
      <c r="W64" s="230"/>
      <c r="X64" s="229"/>
      <c r="Y64" s="230"/>
      <c r="Z64" s="229"/>
      <c r="AA64" s="230"/>
      <c r="AB64" s="224"/>
      <c r="AC64" s="545"/>
    </row>
    <row r="65" spans="1:31" s="212" customFormat="1" ht="33.6" customHeight="1" outlineLevel="1" x14ac:dyDescent="0.25">
      <c r="A65" s="216">
        <v>23</v>
      </c>
      <c r="B65" s="216"/>
      <c r="C65" s="211" t="s">
        <v>21</v>
      </c>
      <c r="D65" s="219" t="s">
        <v>857</v>
      </c>
      <c r="E65" s="211" t="s">
        <v>858</v>
      </c>
      <c r="F65" s="211"/>
      <c r="G65" s="211"/>
      <c r="H65" s="211"/>
      <c r="I65" s="214"/>
      <c r="J65" s="211" t="s">
        <v>861</v>
      </c>
      <c r="K65" s="220">
        <v>0</v>
      </c>
      <c r="L65" s="215"/>
      <c r="M65" s="232"/>
      <c r="N65" s="231"/>
      <c r="O65" s="228"/>
      <c r="P65" s="228"/>
      <c r="Q65" s="230"/>
      <c r="R65" s="229"/>
      <c r="S65" s="230"/>
      <c r="T65" s="229"/>
      <c r="U65" s="227"/>
      <c r="V65" s="227"/>
      <c r="W65" s="230"/>
      <c r="X65" s="229"/>
      <c r="Y65" s="230"/>
      <c r="Z65" s="229"/>
      <c r="AA65" s="230"/>
      <c r="AB65" s="217"/>
      <c r="AC65" s="545"/>
      <c r="AD65" s="221"/>
    </row>
    <row r="66" spans="1:31" s="212" customFormat="1" ht="33.6" customHeight="1" outlineLevel="1" x14ac:dyDescent="0.25">
      <c r="A66" s="216">
        <v>24</v>
      </c>
      <c r="B66" s="216"/>
      <c r="C66" s="211" t="s">
        <v>21</v>
      </c>
      <c r="D66" s="219" t="s">
        <v>859</v>
      </c>
      <c r="E66" s="211" t="s">
        <v>860</v>
      </c>
      <c r="F66" s="211"/>
      <c r="G66" s="211"/>
      <c r="H66" s="211"/>
      <c r="I66" s="214"/>
      <c r="J66" s="211" t="s">
        <v>861</v>
      </c>
      <c r="K66" s="220">
        <v>0</v>
      </c>
      <c r="L66" s="215"/>
      <c r="M66" s="232"/>
      <c r="N66" s="231"/>
      <c r="O66" s="228"/>
      <c r="P66" s="228"/>
      <c r="Q66" s="230"/>
      <c r="R66" s="229"/>
      <c r="S66" s="230"/>
      <c r="T66" s="229"/>
      <c r="U66" s="227"/>
      <c r="V66" s="227"/>
      <c r="W66" s="230"/>
      <c r="X66" s="229"/>
      <c r="Y66" s="230"/>
      <c r="Z66" s="229"/>
      <c r="AA66" s="230"/>
      <c r="AB66" s="217"/>
      <c r="AC66" s="545"/>
      <c r="AD66" s="221"/>
    </row>
    <row r="67" spans="1:31" s="539" customFormat="1" ht="33.6" customHeight="1" outlineLevel="1" x14ac:dyDescent="0.25">
      <c r="A67" s="544">
        <v>25</v>
      </c>
      <c r="B67" s="544" t="s">
        <v>762</v>
      </c>
      <c r="C67" s="536" t="s">
        <v>21</v>
      </c>
      <c r="D67" s="549" t="s">
        <v>1268</v>
      </c>
      <c r="E67" s="629" t="s">
        <v>1269</v>
      </c>
      <c r="F67" s="536"/>
      <c r="G67" s="536" t="s">
        <v>175</v>
      </c>
      <c r="H67" s="536"/>
      <c r="I67" s="541"/>
      <c r="J67" s="536" t="s">
        <v>1364</v>
      </c>
      <c r="K67" s="550">
        <v>1</v>
      </c>
      <c r="L67" s="542">
        <f t="shared" si="0"/>
        <v>0</v>
      </c>
      <c r="M67" s="575"/>
      <c r="N67" s="574"/>
      <c r="O67" s="571"/>
      <c r="P67" s="571"/>
      <c r="Q67" s="615"/>
      <c r="R67" s="572"/>
      <c r="S67" s="615"/>
      <c r="T67" s="572" t="s">
        <v>1304</v>
      </c>
      <c r="U67" s="570"/>
      <c r="V67" s="570"/>
      <c r="W67" s="615">
        <v>0</v>
      </c>
      <c r="X67" s="572">
        <v>1</v>
      </c>
      <c r="Y67" s="615">
        <v>0</v>
      </c>
      <c r="Z67" s="572">
        <v>1</v>
      </c>
      <c r="AA67" s="615">
        <v>0</v>
      </c>
      <c r="AB67" s="547"/>
      <c r="AC67" s="545"/>
      <c r="AD67" s="551"/>
    </row>
    <row r="68" spans="1:31" s="34" customFormat="1" ht="50.25" customHeight="1" outlineLevel="1" x14ac:dyDescent="0.25">
      <c r="A68" s="192">
        <v>26</v>
      </c>
      <c r="B68" s="192" t="s">
        <v>762</v>
      </c>
      <c r="C68" s="186" t="s">
        <v>21</v>
      </c>
      <c r="D68" s="195" t="s">
        <v>424</v>
      </c>
      <c r="E68" s="186" t="s">
        <v>546</v>
      </c>
      <c r="F68" s="186"/>
      <c r="G68" s="186" t="s">
        <v>175</v>
      </c>
      <c r="H68" s="186" t="str">
        <f>IFERROR(IF(OR(O68&lt;&gt;"",P68&lt;&gt;"",Q68&lt;&gt;""),"Opt 2: "&amp;VLOOKUP(N68,Deliverables!$A$4:$G$42,3,FALSE)&amp;CHAR(10),"")&amp; IF(S68&lt;&gt;"","Opt 5: "&amp;VLOOKUP(R68,Deliverables!$A$4:$G$42,4,FALSE)&amp;CHAR(10),"")&amp; IF(OR(U68&lt;&gt;"",V68&lt;&gt;"",W68&lt;&gt;""),"Opt 3: "&amp;VLOOKUP(T68,Deliverables!$A$4:$G$42,5,FALSE)&amp;CHAR(10),"")&amp; IF(Y68&lt;&gt;"","Opt 4: "&amp;VLOOKUP(X68,Deliverables!$A$4:$G$42,6,FALSE)&amp;CHAR(10),"")&amp; IF(AA68&lt;&gt;"","Opt 7: "&amp;VLOOKUP(Z68,Deliverables!$A$4:$G$42,7,FALSE),""),"&lt;Autofilled&gt;")</f>
        <v>Opt 3: -
Opt 4: RAN5#87 (May-20)
Opt 7: RAN5#87 (May-20)</v>
      </c>
      <c r="I68" s="190"/>
      <c r="J68" s="536" t="s">
        <v>1277</v>
      </c>
      <c r="K68" s="194">
        <v>0.4</v>
      </c>
      <c r="L68" s="191">
        <f t="shared" si="0"/>
        <v>1</v>
      </c>
      <c r="M68" s="210"/>
      <c r="N68" s="209"/>
      <c r="O68" s="206"/>
      <c r="P68" s="206"/>
      <c r="Q68" s="208"/>
      <c r="R68" s="207"/>
      <c r="S68" s="208"/>
      <c r="T68" s="207" t="s">
        <v>1238</v>
      </c>
      <c r="U68" s="205"/>
      <c r="V68" s="205"/>
      <c r="W68" s="208">
        <v>1</v>
      </c>
      <c r="X68" s="207">
        <v>1</v>
      </c>
      <c r="Y68" s="612">
        <v>1</v>
      </c>
      <c r="Z68" s="207">
        <v>1</v>
      </c>
      <c r="AA68" s="612">
        <v>1</v>
      </c>
      <c r="AB68" s="193"/>
      <c r="AC68" s="545"/>
      <c r="AD68" s="188"/>
      <c r="AE68" s="188"/>
    </row>
    <row r="69" spans="1:31" s="539" customFormat="1" ht="50.25" customHeight="1" outlineLevel="1" x14ac:dyDescent="0.25">
      <c r="A69" s="544">
        <v>27</v>
      </c>
      <c r="B69" s="544" t="s">
        <v>762</v>
      </c>
      <c r="C69" s="536" t="s">
        <v>21</v>
      </c>
      <c r="D69" s="549" t="s">
        <v>1270</v>
      </c>
      <c r="E69" s="629" t="s">
        <v>1271</v>
      </c>
      <c r="F69" s="536"/>
      <c r="G69" s="536" t="s">
        <v>175</v>
      </c>
      <c r="H69" s="536" t="str">
        <f>IFERROR(IF(OR(O69&lt;&gt;"",P69&lt;&gt;"",Q69&lt;&gt;""),"Opt 2: "&amp;VLOOKUP(N69,Deliverables!$A$4:$G$42,3,FALSE)&amp;CHAR(10),"")&amp; IF(S69&lt;&gt;"","Opt 5: "&amp;VLOOKUP(R69,Deliverables!$A$4:$G$42,4,FALSE)&amp;CHAR(10),"")&amp; IF(OR(U69&lt;&gt;"",V69&lt;&gt;"",W69&lt;&gt;""),"Opt 3: "&amp;VLOOKUP(T69,Deliverables!$A$4:$G$42,5,FALSE)&amp;CHAR(10),"")&amp; IF(Y69&lt;&gt;"","Opt 4: "&amp;VLOOKUP(X69,Deliverables!$A$4:$G$42,6,FALSE)&amp;CHAR(10),"")&amp; IF(AA69&lt;&gt;"","Opt 7: "&amp;VLOOKUP(Z69,Deliverables!$A$4:$G$42,7,FALSE),""),"&lt;Autofilled&gt;")</f>
        <v>Opt 3: RAN5#88 (Aug-20)
  MU: RAN5#87 (May-20)
  TT: RAN5#87 (May-20)
Opt 4: RAN5#87 (May-20)
Opt 7: RAN5#87 (May-20)</v>
      </c>
      <c r="I69" s="541"/>
      <c r="J69" s="618" t="s">
        <v>1363</v>
      </c>
      <c r="K69" s="548">
        <v>0.4</v>
      </c>
      <c r="L69" s="542">
        <f t="shared" ref="L69" si="1">IF(COUNT(O69,P69,Q69,S69,U69,V69,W69,Y69,AA69)&gt;0,SUM(O69,P69,Q69,S69,U69,V69,W69,Y69,AA69)/COUNT(O69,P69,Q69,S69,U69,V69,W69,Y69,AA69),"")</f>
        <v>0</v>
      </c>
      <c r="M69" s="575"/>
      <c r="N69" s="574"/>
      <c r="O69" s="571"/>
      <c r="P69" s="571"/>
      <c r="Q69" s="615"/>
      <c r="R69" s="572"/>
      <c r="S69" s="615"/>
      <c r="T69" s="572" t="s">
        <v>1304</v>
      </c>
      <c r="U69" s="570"/>
      <c r="V69" s="570"/>
      <c r="W69" s="615">
        <v>0</v>
      </c>
      <c r="X69" s="572">
        <v>1</v>
      </c>
      <c r="Y69" s="615">
        <v>0</v>
      </c>
      <c r="Z69" s="572">
        <v>1</v>
      </c>
      <c r="AA69" s="615">
        <v>0</v>
      </c>
      <c r="AB69" s="547"/>
      <c r="AC69" s="545"/>
    </row>
    <row r="70" spans="1:31" s="69" customFormat="1" ht="40.15" customHeight="1" outlineLevel="1" x14ac:dyDescent="0.25">
      <c r="A70" s="198"/>
      <c r="B70" s="198"/>
      <c r="C70" s="199" t="s">
        <v>21</v>
      </c>
      <c r="D70" s="199" t="s">
        <v>191</v>
      </c>
      <c r="E70" s="589" t="s">
        <v>1218</v>
      </c>
      <c r="F70" s="199"/>
      <c r="G70" s="199"/>
      <c r="H70" s="203" t="str">
        <f>IFERROR(IF(OR(O70&lt;&gt;"",P70&lt;&gt;"",Q70&lt;&gt;""),"Opt 2: "&amp;VLOOKUP(N70,Deliverables!$A$4:$G$42,3,FALSE)&amp;CHAR(10),"")&amp; IF(S70&lt;&gt;"","Opt 5: "&amp;VLOOKUP(R70,Deliverables!$A$4:$G$42,4,FALSE)&amp;CHAR(10),"")&amp; IF(OR(U70&lt;&gt;"",V70&lt;&gt;"",W70&lt;&gt;""),"Opt 3: "&amp;VLOOKUP(T70,Deliverables!$A$4:$G$42,5,FALSE)&amp;CHAR(10),"")&amp; IF(Y70&lt;&gt;"","Opt 4: "&amp;VLOOKUP(X70,Deliverables!$A$4:$G$42,6,FALSE)&amp;CHAR(10),"")&amp; IF(AA70&lt;&gt;"","Opt 7: "&amp;VLOOKUP(Z70,Deliverables!$A$4:$G$42,7,FALSE),""),"&lt;Autofilled&gt;")</f>
        <v/>
      </c>
      <c r="I70" s="203"/>
      <c r="J70" s="203"/>
      <c r="K70" s="194"/>
      <c r="L70" s="191" t="str">
        <f t="shared" si="0"/>
        <v/>
      </c>
      <c r="M70" s="210"/>
      <c r="N70" s="209"/>
      <c r="O70" s="206"/>
      <c r="P70" s="206"/>
      <c r="Q70" s="208"/>
      <c r="R70" s="207"/>
      <c r="S70" s="208"/>
      <c r="T70" s="207"/>
      <c r="U70" s="205"/>
      <c r="V70" s="205"/>
      <c r="W70" s="208"/>
      <c r="X70" s="207"/>
      <c r="Y70" s="208"/>
      <c r="Z70" s="207"/>
      <c r="AA70" s="208"/>
      <c r="AB70" s="200"/>
      <c r="AC70" s="545"/>
      <c r="AD70" s="201"/>
      <c r="AE70" s="201"/>
    </row>
    <row r="71" spans="1:31" s="34" customFormat="1" ht="45" customHeight="1" outlineLevel="1" x14ac:dyDescent="0.25">
      <c r="A71" s="192">
        <v>28</v>
      </c>
      <c r="B71" s="192" t="s">
        <v>762</v>
      </c>
      <c r="C71" s="186"/>
      <c r="D71" s="195" t="s">
        <v>68</v>
      </c>
      <c r="E71" s="186" t="s">
        <v>523</v>
      </c>
      <c r="F71" s="186"/>
      <c r="G71" s="186" t="s">
        <v>31</v>
      </c>
      <c r="H71" s="186" t="str">
        <f>IFERROR(IF(OR(O71&lt;&gt;"",P71&lt;&gt;"",Q71&lt;&gt;""),"Opt 2: "&amp;VLOOKUP(N71,Deliverables!$A$4:$G$42,3,FALSE)&amp;CHAR(10),"")&amp; IF(S71&lt;&gt;"","Opt 5: "&amp;VLOOKUP(R71,Deliverables!$A$4:$G$42,4,FALSE)&amp;CHAR(10),"")&amp; IF(OR(U71&lt;&gt;"",V71&lt;&gt;"",W71&lt;&gt;""),"Opt 3: "&amp;VLOOKUP(T71,Deliverables!$A$4:$G$42,5,FALSE)&amp;CHAR(10),"")&amp; IF(Y71&lt;&gt;"","Opt 4: "&amp;VLOOKUP(X71,Deliverables!$A$4:$G$42,6,FALSE)&amp;CHAR(10),"")&amp; IF(AA71&lt;&gt;"","Opt 7: "&amp;VLOOKUP(Z71,Deliverables!$A$4:$G$42,7,FALSE),""),"&lt;Autofilled&gt;")</f>
        <v>Opt 3: RAN5#82 (Feb-19)
Opt 4: RAN5#87 (May-20)
Opt 7: RAN5#87 (May-20)</v>
      </c>
      <c r="I71" s="190" t="s">
        <v>738</v>
      </c>
      <c r="J71" s="187"/>
      <c r="K71" s="196">
        <v>1</v>
      </c>
      <c r="L71" s="191">
        <f t="shared" si="0"/>
        <v>1</v>
      </c>
      <c r="M71" s="210"/>
      <c r="N71" s="209"/>
      <c r="O71" s="206"/>
      <c r="P71" s="206"/>
      <c r="Q71" s="208"/>
      <c r="R71" s="207"/>
      <c r="S71" s="208"/>
      <c r="T71" s="207">
        <v>3</v>
      </c>
      <c r="U71" s="205">
        <v>1</v>
      </c>
      <c r="V71" s="205"/>
      <c r="W71" s="208"/>
      <c r="X71" s="207">
        <v>1</v>
      </c>
      <c r="Y71" s="208">
        <v>1</v>
      </c>
      <c r="Z71" s="207">
        <v>1</v>
      </c>
      <c r="AA71" s="208">
        <v>1</v>
      </c>
      <c r="AB71" s="193"/>
      <c r="AC71" s="545"/>
      <c r="AD71" s="188"/>
      <c r="AE71" s="188"/>
    </row>
    <row r="72" spans="1:31" s="34" customFormat="1" ht="28.9" customHeight="1" outlineLevel="1" x14ac:dyDescent="0.25">
      <c r="A72" s="189">
        <v>29</v>
      </c>
      <c r="B72" s="189" t="s">
        <v>762</v>
      </c>
      <c r="C72" s="186" t="s">
        <v>21</v>
      </c>
      <c r="D72" s="195" t="s">
        <v>69</v>
      </c>
      <c r="E72" s="549" t="s">
        <v>136</v>
      </c>
      <c r="F72" s="186"/>
      <c r="G72" s="186" t="s">
        <v>31</v>
      </c>
      <c r="H72" s="186" t="str">
        <f>IFERROR(IF(OR(O72&lt;&gt;"",P72&lt;&gt;"",Q72&lt;&gt;""),"Opt 2: "&amp;VLOOKUP(N72,Deliverables!$A$4:$G$42,3,FALSE)&amp;CHAR(10),"")&amp; IF(S72&lt;&gt;"","Opt 5: "&amp;VLOOKUP(R72,Deliverables!$A$4:$G$42,4,FALSE)&amp;CHAR(10),"")&amp; IF(OR(U72&lt;&gt;"",V72&lt;&gt;"",W72&lt;&gt;""),"Opt 3: "&amp;VLOOKUP(T72,Deliverables!$A$4:$G$42,5,FALSE)&amp;CHAR(10),"")&amp; IF(Y72&lt;&gt;"","Opt 4: "&amp;VLOOKUP(X72,Deliverables!$A$4:$G$42,6,FALSE)&amp;CHAR(10),"")&amp; IF(AA72&lt;&gt;"","Opt 7: "&amp;VLOOKUP(Z72,Deliverables!$A$4:$G$42,7,FALSE),""),"&lt;Autofilled&gt;")</f>
        <v>Opt 3: RAN5#85 (Nov-19)
Opt 4: RAN5#87 (May-20)
Opt 7: RAN5#87 (May-20)</v>
      </c>
      <c r="I72" s="190" t="s">
        <v>571</v>
      </c>
      <c r="J72" s="190"/>
      <c r="K72" s="196">
        <v>1</v>
      </c>
      <c r="L72" s="191">
        <f t="shared" si="0"/>
        <v>1</v>
      </c>
      <c r="M72" s="210"/>
      <c r="N72" s="209"/>
      <c r="O72" s="206"/>
      <c r="P72" s="206"/>
      <c r="Q72" s="208"/>
      <c r="R72" s="207"/>
      <c r="S72" s="208"/>
      <c r="T72" s="572">
        <v>6</v>
      </c>
      <c r="U72" s="205">
        <v>1</v>
      </c>
      <c r="V72" s="205"/>
      <c r="W72" s="208"/>
      <c r="X72" s="207">
        <v>1</v>
      </c>
      <c r="Y72" s="208">
        <v>1</v>
      </c>
      <c r="Z72" s="207">
        <v>1</v>
      </c>
      <c r="AA72" s="208">
        <v>1</v>
      </c>
      <c r="AB72" s="193"/>
      <c r="AC72" s="545"/>
      <c r="AD72" s="197"/>
      <c r="AE72" s="188"/>
    </row>
    <row r="73" spans="1:31" s="34" customFormat="1" ht="21" customHeight="1" outlineLevel="1" x14ac:dyDescent="0.25">
      <c r="A73" s="192">
        <v>30</v>
      </c>
      <c r="B73" s="192" t="s">
        <v>762</v>
      </c>
      <c r="C73" s="186" t="s">
        <v>21</v>
      </c>
      <c r="D73" s="195" t="s">
        <v>70</v>
      </c>
      <c r="E73" s="186" t="s">
        <v>547</v>
      </c>
      <c r="F73" s="186"/>
      <c r="G73" s="186" t="s">
        <v>31</v>
      </c>
      <c r="H73" s="186" t="str">
        <f>IFERROR(IF(OR(O73&lt;&gt;"",P73&lt;&gt;"",Q73&lt;&gt;""),"Opt 2: "&amp;VLOOKUP(N73,Deliverables!$A$4:$G$42,3,FALSE)&amp;CHAR(10),"")&amp; IF(S73&lt;&gt;"","Opt 5: "&amp;VLOOKUP(R73,Deliverables!$A$4:$G$42,4,FALSE)&amp;CHAR(10),"")&amp; IF(OR(U73&lt;&gt;"",V73&lt;&gt;"",W73&lt;&gt;""),"Opt 3: "&amp;VLOOKUP(T73,Deliverables!$A$4:$G$42,5,FALSE)&amp;CHAR(10),"")&amp; IF(Y73&lt;&gt;"","Opt 4: "&amp;VLOOKUP(X73,Deliverables!$A$4:$G$42,6,FALSE)&amp;CHAR(10),"")&amp; IF(AA73&lt;&gt;"","Opt 7: "&amp;VLOOKUP(Z73,Deliverables!$A$4:$G$42,7,FALSE),""),"&lt;Autofilled&gt;")</f>
        <v>Opt 3: RAN5#83 (May-19)
Opt 7: RAN5#87 (May-20)</v>
      </c>
      <c r="I73" s="190" t="s">
        <v>735</v>
      </c>
      <c r="J73" s="190"/>
      <c r="K73" s="196">
        <v>1</v>
      </c>
      <c r="L73" s="191">
        <f t="shared" si="0"/>
        <v>1</v>
      </c>
      <c r="M73" s="210"/>
      <c r="N73" s="209"/>
      <c r="O73" s="206"/>
      <c r="P73" s="206"/>
      <c r="Q73" s="208"/>
      <c r="R73" s="207"/>
      <c r="S73" s="208"/>
      <c r="T73" s="207">
        <v>4</v>
      </c>
      <c r="U73" s="205">
        <v>1</v>
      </c>
      <c r="V73" s="205"/>
      <c r="W73" s="208"/>
      <c r="X73" s="570"/>
      <c r="Y73" s="570"/>
      <c r="Z73" s="207">
        <v>1</v>
      </c>
      <c r="AA73" s="208">
        <v>1</v>
      </c>
      <c r="AB73" s="193"/>
      <c r="AC73" s="545"/>
      <c r="AD73" s="204"/>
      <c r="AE73" s="188" t="s">
        <v>516</v>
      </c>
    </row>
    <row r="74" spans="1:31" s="539" customFormat="1" ht="21" customHeight="1" outlineLevel="1" x14ac:dyDescent="0.25">
      <c r="A74" s="544">
        <v>31</v>
      </c>
      <c r="B74" s="544" t="s">
        <v>762</v>
      </c>
      <c r="C74" s="536" t="s">
        <v>21</v>
      </c>
      <c r="D74" s="549" t="s">
        <v>993</v>
      </c>
      <c r="E74" s="536" t="s">
        <v>994</v>
      </c>
      <c r="F74" s="536"/>
      <c r="G74" s="629"/>
      <c r="H74" s="536" t="str">
        <f>IFERROR(IF(OR(O74&lt;&gt;"",P74&lt;&gt;"",Q74&lt;&gt;""),"Opt 2: "&amp;VLOOKUP(N74,Deliverables!$A$4:$G$42,3,FALSE)&amp;CHAR(10),"")&amp; IF(S74&lt;&gt;"","Opt 5: "&amp;VLOOKUP(R74,Deliverables!$A$4:$G$42,4,FALSE)&amp;CHAR(10),"")&amp; IF(OR(U74&lt;&gt;"",V74&lt;&gt;"",W74&lt;&gt;""),"Opt 3: "&amp;VLOOKUP(T74,Deliverables!$A$4:$G$42,5,FALSE)&amp;CHAR(10),"")&amp; IF(Y74&lt;&gt;"","Opt 4: "&amp;VLOOKUP(X74,Deliverables!$A$4:$G$42,6,FALSE)&amp;CHAR(10),"")&amp; IF(AA74&lt;&gt;"","Opt 7: "&amp;VLOOKUP(Z74,Deliverables!$A$4:$G$42,7,FALSE),""),"&lt;Autofilled&gt;")</f>
        <v xml:space="preserve">Opt 4: RAN5#88 (Aug-20)
</v>
      </c>
      <c r="I74" s="541"/>
      <c r="J74" s="541"/>
      <c r="K74" s="550">
        <v>1</v>
      </c>
      <c r="L74" s="542">
        <f>IF(COUNT(O74,P74,Q74,S74,U74,V74,W74,Y74,AA74)&gt;0,SUM(O74,P74,Q74,S74,U74,V74,W74,Y74,AA74)/COUNT(O74,P74,Q74,S74,U74,V74,W74,Y74,AA74),"")</f>
        <v>0</v>
      </c>
      <c r="M74" s="575"/>
      <c r="N74" s="574"/>
      <c r="O74" s="571"/>
      <c r="P74" s="571"/>
      <c r="Q74" s="573"/>
      <c r="R74" s="572"/>
      <c r="S74" s="573"/>
      <c r="T74" s="572"/>
      <c r="U74" s="570"/>
      <c r="V74" s="570"/>
      <c r="W74" s="573"/>
      <c r="X74" s="572">
        <v>2</v>
      </c>
      <c r="Y74" s="573">
        <v>0</v>
      </c>
      <c r="Z74" s="573"/>
      <c r="AA74" s="573"/>
      <c r="AB74" s="547"/>
      <c r="AC74" s="545"/>
      <c r="AD74" s="569"/>
      <c r="AE74" s="539" t="s">
        <v>516</v>
      </c>
    </row>
    <row r="75" spans="1:31" s="34" customFormat="1" ht="51.75" customHeight="1" outlineLevel="1" x14ac:dyDescent="0.25">
      <c r="A75" s="189">
        <v>32</v>
      </c>
      <c r="B75" s="189" t="s">
        <v>762</v>
      </c>
      <c r="C75" s="186" t="s">
        <v>21</v>
      </c>
      <c r="D75" s="195" t="s">
        <v>71</v>
      </c>
      <c r="E75" s="186" t="s">
        <v>537</v>
      </c>
      <c r="F75" s="186"/>
      <c r="G75" s="186" t="s">
        <v>31</v>
      </c>
      <c r="H75" s="186" t="str">
        <f>IFERROR(IF(OR(O75&lt;&gt;"",P75&lt;&gt;"",Q75&lt;&gt;""),"Opt 2: "&amp;VLOOKUP(N75,Deliverables!$A$4:$G$42,3,FALSE)&amp;CHAR(10),"")&amp; IF(S75&lt;&gt;"","Opt 5: "&amp;VLOOKUP(R75,Deliverables!$A$4:$G$42,4,FALSE)&amp;CHAR(10),"")&amp; IF(OR(U75&lt;&gt;"",V75&lt;&gt;"",W75&lt;&gt;""),"Opt 3: "&amp;VLOOKUP(T75,Deliverables!$A$4:$G$42,5,FALSE)&amp;CHAR(10),"")&amp; IF(Y75&lt;&gt;"","Opt 4: "&amp;VLOOKUP(X75,Deliverables!$A$4:$G$42,6,FALSE)&amp;CHAR(10),"")&amp; IF(AA75&lt;&gt;"","Opt 7: "&amp;VLOOKUP(Z75,Deliverables!$A$4:$G$42,7,FALSE),""),"&lt;Autofilled&gt;")</f>
        <v>Opt 3: RAN5#88 (Aug-20)
  MU: RAN5#87 (May-20)
  TT: RAN5#87 (May-20)
Opt 4: RAN5#87 (May-20)
Opt 7: RAN5#87 (May-20)</v>
      </c>
      <c r="I75" s="190" t="s">
        <v>445</v>
      </c>
      <c r="J75" s="190"/>
      <c r="K75" s="196">
        <v>1</v>
      </c>
      <c r="L75" s="191">
        <f t="shared" si="0"/>
        <v>0.6333333333333333</v>
      </c>
      <c r="M75" s="210"/>
      <c r="N75" s="209"/>
      <c r="O75" s="206"/>
      <c r="P75" s="206"/>
      <c r="Q75" s="208"/>
      <c r="R75" s="207"/>
      <c r="S75" s="208"/>
      <c r="T75" s="572" t="s">
        <v>1306</v>
      </c>
      <c r="U75" s="205"/>
      <c r="V75" s="205">
        <v>0.7</v>
      </c>
      <c r="W75" s="208"/>
      <c r="X75" s="207">
        <v>1</v>
      </c>
      <c r="Y75" s="208">
        <v>0.6</v>
      </c>
      <c r="Z75" s="207">
        <v>1</v>
      </c>
      <c r="AA75" s="208">
        <v>0.6</v>
      </c>
      <c r="AB75" s="193"/>
      <c r="AC75" s="545"/>
      <c r="AD75" s="197"/>
      <c r="AE75" s="188"/>
    </row>
    <row r="76" spans="1:31" s="246" customFormat="1" ht="40.15" customHeight="1" outlineLevel="1" x14ac:dyDescent="0.25">
      <c r="A76" s="243"/>
      <c r="B76" s="243"/>
      <c r="C76" s="244" t="s">
        <v>21</v>
      </c>
      <c r="D76" s="244" t="s">
        <v>862</v>
      </c>
      <c r="E76" s="244" t="s">
        <v>863</v>
      </c>
      <c r="F76" s="244"/>
      <c r="G76" s="244"/>
      <c r="H76" s="247"/>
      <c r="I76" s="247"/>
      <c r="J76" s="247"/>
      <c r="K76" s="239"/>
      <c r="L76" s="237"/>
      <c r="M76" s="253"/>
      <c r="N76" s="252"/>
      <c r="O76" s="249"/>
      <c r="P76" s="249"/>
      <c r="Q76" s="251"/>
      <c r="R76" s="250"/>
      <c r="S76" s="251"/>
      <c r="T76" s="248"/>
      <c r="U76" s="248"/>
      <c r="V76" s="248"/>
      <c r="W76" s="251"/>
      <c r="X76" s="248"/>
      <c r="Y76" s="248"/>
      <c r="Z76" s="248"/>
      <c r="AA76" s="248"/>
      <c r="AB76" s="245"/>
      <c r="AC76" s="545"/>
    </row>
    <row r="77" spans="1:31" s="234" customFormat="1" ht="51.75" customHeight="1" outlineLevel="1" x14ac:dyDescent="0.25">
      <c r="A77" s="235">
        <v>33</v>
      </c>
      <c r="B77" s="235"/>
      <c r="C77" s="233" t="s">
        <v>21</v>
      </c>
      <c r="D77" s="240" t="s">
        <v>864</v>
      </c>
      <c r="E77" s="233" t="s">
        <v>865</v>
      </c>
      <c r="F77" s="233"/>
      <c r="G77" s="233"/>
      <c r="H77" s="233"/>
      <c r="I77" s="236"/>
      <c r="J77" s="233" t="s">
        <v>861</v>
      </c>
      <c r="K77" s="241">
        <v>0</v>
      </c>
      <c r="L77" s="237"/>
      <c r="M77" s="253"/>
      <c r="N77" s="252"/>
      <c r="O77" s="249"/>
      <c r="P77" s="249"/>
      <c r="Q77" s="251"/>
      <c r="R77" s="250"/>
      <c r="S77" s="251"/>
      <c r="T77" s="250"/>
      <c r="U77" s="248"/>
      <c r="V77" s="248"/>
      <c r="W77" s="251"/>
      <c r="X77" s="250"/>
      <c r="Y77" s="251"/>
      <c r="Z77" s="250"/>
      <c r="AA77" s="251"/>
      <c r="AB77" s="238"/>
      <c r="AC77" s="545"/>
      <c r="AD77" s="242"/>
    </row>
    <row r="78" spans="1:31" s="234" customFormat="1" ht="51.75" customHeight="1" outlineLevel="1" x14ac:dyDescent="0.25">
      <c r="A78" s="235">
        <v>34</v>
      </c>
      <c r="B78" s="235"/>
      <c r="C78" s="233" t="s">
        <v>21</v>
      </c>
      <c r="D78" s="240" t="s">
        <v>866</v>
      </c>
      <c r="E78" s="233" t="s">
        <v>867</v>
      </c>
      <c r="F78" s="233"/>
      <c r="G78" s="233"/>
      <c r="H78" s="233"/>
      <c r="I78" s="236"/>
      <c r="J78" s="233" t="s">
        <v>861</v>
      </c>
      <c r="K78" s="241">
        <v>0</v>
      </c>
      <c r="L78" s="237"/>
      <c r="M78" s="253"/>
      <c r="N78" s="252"/>
      <c r="O78" s="249"/>
      <c r="P78" s="249"/>
      <c r="Q78" s="251"/>
      <c r="R78" s="250"/>
      <c r="S78" s="251"/>
      <c r="T78" s="250"/>
      <c r="U78" s="248"/>
      <c r="V78" s="248"/>
      <c r="W78" s="251"/>
      <c r="X78" s="250"/>
      <c r="Y78" s="251"/>
      <c r="Z78" s="250"/>
      <c r="AA78" s="251"/>
      <c r="AB78" s="238"/>
      <c r="AC78" s="545"/>
      <c r="AD78" s="242"/>
    </row>
    <row r="79" spans="1:31" s="234" customFormat="1" ht="51.75" customHeight="1" outlineLevel="1" x14ac:dyDescent="0.25">
      <c r="A79" s="235">
        <v>35</v>
      </c>
      <c r="B79" s="235"/>
      <c r="C79" s="233" t="s">
        <v>21</v>
      </c>
      <c r="D79" s="240" t="s">
        <v>868</v>
      </c>
      <c r="E79" s="233" t="s">
        <v>869</v>
      </c>
      <c r="F79" s="233"/>
      <c r="G79" s="233"/>
      <c r="H79" s="233"/>
      <c r="I79" s="236"/>
      <c r="J79" s="233" t="s">
        <v>861</v>
      </c>
      <c r="K79" s="241">
        <v>0</v>
      </c>
      <c r="L79" s="237"/>
      <c r="M79" s="253"/>
      <c r="N79" s="252"/>
      <c r="O79" s="249"/>
      <c r="P79" s="249"/>
      <c r="Q79" s="251"/>
      <c r="R79" s="250"/>
      <c r="S79" s="251"/>
      <c r="T79" s="250"/>
      <c r="U79" s="248"/>
      <c r="V79" s="248"/>
      <c r="W79" s="251"/>
      <c r="X79" s="250"/>
      <c r="Y79" s="251"/>
      <c r="Z79" s="250"/>
      <c r="AA79" s="251"/>
      <c r="AB79" s="238"/>
      <c r="AC79" s="545"/>
      <c r="AD79" s="242"/>
    </row>
    <row r="80" spans="1:31" s="539" customFormat="1" ht="51.75" customHeight="1" outlineLevel="1" x14ac:dyDescent="0.25">
      <c r="A80" s="540">
        <v>36</v>
      </c>
      <c r="B80" s="540" t="s">
        <v>762</v>
      </c>
      <c r="C80" s="536" t="s">
        <v>21</v>
      </c>
      <c r="D80" s="549" t="s">
        <v>1273</v>
      </c>
      <c r="E80" s="629" t="s">
        <v>1272</v>
      </c>
      <c r="F80" s="536"/>
      <c r="G80" s="536" t="s">
        <v>31</v>
      </c>
      <c r="H80" s="536" t="str">
        <f>IFERROR(IF(OR(O80&lt;&gt;"",P80&lt;&gt;"",Q80&lt;&gt;""),"Opt 2: "&amp;VLOOKUP(N80,Deliverables!$A$4:$G$42,3,FALSE)&amp;CHAR(10),"")&amp; IF(S80&lt;&gt;"","Opt 5: "&amp;VLOOKUP(R80,Deliverables!$A$4:$G$42,4,FALSE)&amp;CHAR(10),"")&amp; IF(OR(U80&lt;&gt;"",V80&lt;&gt;"",W80&lt;&gt;""),"Opt 3: "&amp;VLOOKUP(T80,Deliverables!$A$4:$G$42,5,FALSE)&amp;CHAR(10),"")&amp; IF(Y80&lt;&gt;"","Opt 4: "&amp;VLOOKUP(X80,Deliverables!$A$4:$G$42,6,FALSE)&amp;CHAR(10),"")&amp; IF(AA80&lt;&gt;"","Opt 7: "&amp;VLOOKUP(Z80,Deliverables!$A$4:$G$42,7,FALSE),""),"&lt;Autofilled&gt;")</f>
        <v>Opt 3: RAN5#88 (Aug-20)
  MU: RAN5#87 (May-20)
  TT: RAN5#87 (May-20)
Opt 4: RAN5#87 (May-20)
Opt 7: RAN5#87 (May-20)</v>
      </c>
      <c r="I80" s="541" t="s">
        <v>445</v>
      </c>
      <c r="J80" s="536" t="s">
        <v>1364</v>
      </c>
      <c r="K80" s="550">
        <v>1</v>
      </c>
      <c r="L80" s="542">
        <f t="shared" ref="L80" si="2">IF(COUNT(O80,P80,Q80,S80,U80,V80,W80,Y80,AA80)&gt;0,SUM(O80,P80,Q80,S80,U80,V80,W80,Y80,AA80)/COUNT(O80,P80,Q80,S80,U80,V80,W80,Y80,AA80),"")</f>
        <v>0</v>
      </c>
      <c r="M80" s="575"/>
      <c r="N80" s="574"/>
      <c r="O80" s="571"/>
      <c r="P80" s="571"/>
      <c r="Q80" s="615"/>
      <c r="R80" s="572"/>
      <c r="S80" s="615"/>
      <c r="T80" s="572" t="s">
        <v>1306</v>
      </c>
      <c r="U80" s="570"/>
      <c r="V80" s="570">
        <v>0</v>
      </c>
      <c r="W80" s="615"/>
      <c r="X80" s="572">
        <v>1</v>
      </c>
      <c r="Y80" s="570">
        <v>0</v>
      </c>
      <c r="Z80" s="572">
        <v>1</v>
      </c>
      <c r="AA80" s="570">
        <v>0</v>
      </c>
      <c r="AB80" s="547"/>
      <c r="AC80" s="545"/>
      <c r="AD80" s="551"/>
    </row>
    <row r="81" spans="1:31" s="34" customFormat="1" ht="51.75" customHeight="1" outlineLevel="1" x14ac:dyDescent="0.25">
      <c r="A81" s="213">
        <v>37</v>
      </c>
      <c r="B81" s="213" t="s">
        <v>762</v>
      </c>
      <c r="C81" s="211" t="s">
        <v>21</v>
      </c>
      <c r="D81" s="219" t="s">
        <v>425</v>
      </c>
      <c r="E81" s="211" t="s">
        <v>548</v>
      </c>
      <c r="F81" s="211"/>
      <c r="G81" s="211" t="s">
        <v>31</v>
      </c>
      <c r="H81" s="211" t="str">
        <f>IFERROR(IF(OR(O81&lt;&gt;"",P81&lt;&gt;"",Q81&lt;&gt;""),"Opt 2: "&amp;VLOOKUP(N81,Deliverables!$A$4:$G$42,3,FALSE)&amp;CHAR(10),"")&amp; IF(S81&lt;&gt;"","Opt 5: "&amp;VLOOKUP(R81,Deliverables!$A$4:$G$42,4,FALSE)&amp;CHAR(10),"")&amp; IF(OR(U81&lt;&gt;"",V81&lt;&gt;"",W81&lt;&gt;""),"Opt 3: "&amp;VLOOKUP(T81,Deliverables!$A$4:$G$42,5,FALSE)&amp;CHAR(10),"")&amp; IF(Y81&lt;&gt;"","Opt 4: "&amp;VLOOKUP(X81,Deliverables!$A$4:$G$42,6,FALSE)&amp;CHAR(10),"")&amp; IF(AA81&lt;&gt;"","Opt 7: "&amp;VLOOKUP(Z81,Deliverables!$A$4:$G$42,7,FALSE),""),"&lt;Autofilled&gt;")</f>
        <v>Opt 3: RAN5#83 (May-19)
  MU: RAN5#84 (Aug-19)
  TT: RAN5#84 (Aug-19)
Opt 4: RAN5#87 (May-20)
Opt 7: RAN5#87 (May-20)</v>
      </c>
      <c r="I81" s="214" t="s">
        <v>736</v>
      </c>
      <c r="J81" s="214" t="s">
        <v>785</v>
      </c>
      <c r="K81" s="220">
        <v>0.4</v>
      </c>
      <c r="L81" s="215">
        <f t="shared" si="0"/>
        <v>1</v>
      </c>
      <c r="M81" s="232"/>
      <c r="N81" s="231"/>
      <c r="O81" s="228"/>
      <c r="P81" s="228"/>
      <c r="Q81" s="230"/>
      <c r="R81" s="229"/>
      <c r="S81" s="230"/>
      <c r="T81" s="229" t="s">
        <v>467</v>
      </c>
      <c r="U81" s="227"/>
      <c r="V81" s="227"/>
      <c r="W81" s="230">
        <v>1</v>
      </c>
      <c r="X81" s="229">
        <v>1</v>
      </c>
      <c r="Y81" s="230">
        <v>1</v>
      </c>
      <c r="Z81" s="229">
        <v>1</v>
      </c>
      <c r="AA81" s="230">
        <v>1</v>
      </c>
      <c r="AB81" s="217"/>
      <c r="AC81" s="545"/>
      <c r="AD81" s="212"/>
      <c r="AE81" s="212"/>
    </row>
    <row r="82" spans="1:31" s="539" customFormat="1" ht="51.75" customHeight="1" outlineLevel="1" x14ac:dyDescent="0.25">
      <c r="A82" s="540">
        <v>38</v>
      </c>
      <c r="B82" s="540" t="s">
        <v>762</v>
      </c>
      <c r="C82" s="536" t="s">
        <v>21</v>
      </c>
      <c r="D82" s="549" t="s">
        <v>1274</v>
      </c>
      <c r="E82" s="629" t="s">
        <v>1275</v>
      </c>
      <c r="F82" s="536"/>
      <c r="G82" s="536" t="s">
        <v>31</v>
      </c>
      <c r="H82" s="536" t="str">
        <f>IFERROR(IF(OR(O82&lt;&gt;"",P82&lt;&gt;"",Q82&lt;&gt;""),"Opt 2: "&amp;VLOOKUP(N82,Deliverables!$A$4:$G$42,3,FALSE)&amp;CHAR(10),"")&amp; IF(S82&lt;&gt;"","Opt 5: "&amp;VLOOKUP(R82,Deliverables!$A$4:$G$42,4,FALSE)&amp;CHAR(10),"")&amp; IF(OR(U82&lt;&gt;"",V82&lt;&gt;"",W82&lt;&gt;""),"Opt 3: "&amp;VLOOKUP(T82,Deliverables!$A$4:$G$42,5,FALSE)&amp;CHAR(10),"")&amp; IF(Y82&lt;&gt;"","Opt 4: "&amp;VLOOKUP(X82,Deliverables!$A$4:$G$42,6,FALSE)&amp;CHAR(10),"")&amp; IF(AA82&lt;&gt;"","Opt 7: "&amp;VLOOKUP(Z82,Deliverables!$A$4:$G$42,7,FALSE),""),"&lt;Autofilled&gt;")</f>
        <v>Opt 3: RAN5#88 (Aug-20)
  MU: RAN5#87 (May-20)
  TT: RAN5#87 (May-20)
Opt 4: RAN5#87 (May-20)
Opt 7: RAN5#87 (May-20)</v>
      </c>
      <c r="I82" s="541" t="s">
        <v>736</v>
      </c>
      <c r="J82" s="541" t="s">
        <v>1363</v>
      </c>
      <c r="K82" s="550">
        <v>0.4</v>
      </c>
      <c r="L82" s="542">
        <f t="shared" ref="L82" si="3">IF(COUNT(O82,P82,Q82,S82,U82,V82,W82,Y82,AA82)&gt;0,SUM(O82,P82,Q82,S82,U82,V82,W82,Y82,AA82)/COUNT(O82,P82,Q82,S82,U82,V82,W82,Y82,AA82),"")</f>
        <v>0</v>
      </c>
      <c r="M82" s="575"/>
      <c r="N82" s="574"/>
      <c r="O82" s="571"/>
      <c r="P82" s="571"/>
      <c r="Q82" s="615"/>
      <c r="R82" s="572"/>
      <c r="S82" s="615"/>
      <c r="T82" s="572" t="s">
        <v>1304</v>
      </c>
      <c r="U82" s="570"/>
      <c r="V82" s="570"/>
      <c r="W82" s="615">
        <v>0</v>
      </c>
      <c r="X82" s="572">
        <v>1</v>
      </c>
      <c r="Y82" s="615">
        <v>0</v>
      </c>
      <c r="Z82" s="572">
        <v>1</v>
      </c>
      <c r="AA82" s="615">
        <v>0</v>
      </c>
      <c r="AB82" s="547"/>
      <c r="AC82" s="545"/>
    </row>
    <row r="83" spans="1:31" s="69" customFormat="1" ht="40.15" customHeight="1" outlineLevel="1" x14ac:dyDescent="0.25">
      <c r="A83" s="202"/>
      <c r="B83" s="202"/>
      <c r="C83" s="199" t="s">
        <v>21</v>
      </c>
      <c r="D83" s="199" t="s">
        <v>192</v>
      </c>
      <c r="E83" s="199" t="s">
        <v>193</v>
      </c>
      <c r="F83" s="199"/>
      <c r="G83" s="199"/>
      <c r="H83" s="203" t="str">
        <f>IFERROR(IF(OR(O83&lt;&gt;"",P83&lt;&gt;"",Q83&lt;&gt;""),"Opt 2: "&amp;VLOOKUP(N83,Deliverables!$A$4:$G$42,3,FALSE)&amp;CHAR(10),"")&amp; IF(S83&lt;&gt;"","Opt 5: "&amp;VLOOKUP(R83,Deliverables!$A$4:$G$42,4,FALSE)&amp;CHAR(10),"")&amp; IF(OR(U83&lt;&gt;"",V83&lt;&gt;"",W83&lt;&gt;""),"Opt 3: "&amp;VLOOKUP(T83,Deliverables!$A$4:$G$42,5,FALSE)&amp;CHAR(10),"")&amp; IF(Y83&lt;&gt;"","Opt 4: "&amp;VLOOKUP(X83,Deliverables!$A$4:$G$42,6,FALSE)&amp;CHAR(10),"")&amp; IF(AA83&lt;&gt;"","Opt 7: "&amp;VLOOKUP(Z83,Deliverables!$A$4:$G$42,7,FALSE),""),"&lt;Autofilled&gt;")</f>
        <v/>
      </c>
      <c r="I83" s="203"/>
      <c r="J83" s="203"/>
      <c r="K83" s="194"/>
      <c r="L83" s="191" t="str">
        <f t="shared" si="0"/>
        <v/>
      </c>
      <c r="M83" s="210"/>
      <c r="N83" s="209"/>
      <c r="O83" s="206"/>
      <c r="P83" s="206"/>
      <c r="Q83" s="208"/>
      <c r="R83" s="207"/>
      <c r="S83" s="208"/>
      <c r="T83" s="207"/>
      <c r="U83" s="205"/>
      <c r="V83" s="205"/>
      <c r="W83" s="208"/>
      <c r="X83" s="207"/>
      <c r="Y83" s="208"/>
      <c r="Z83" s="207"/>
      <c r="AA83" s="208"/>
      <c r="AB83" s="200"/>
      <c r="AC83" s="545"/>
      <c r="AD83" s="201"/>
      <c r="AE83" s="201"/>
    </row>
    <row r="84" spans="1:31" s="34" customFormat="1" ht="46.9" customHeight="1" outlineLevel="1" x14ac:dyDescent="0.25">
      <c r="A84" s="189">
        <v>39</v>
      </c>
      <c r="B84" s="189" t="s">
        <v>762</v>
      </c>
      <c r="C84" s="186" t="s">
        <v>21</v>
      </c>
      <c r="D84" s="195" t="s">
        <v>72</v>
      </c>
      <c r="E84" s="549" t="s">
        <v>524</v>
      </c>
      <c r="F84" s="549"/>
      <c r="G84" s="186" t="s">
        <v>31</v>
      </c>
      <c r="H84" s="186" t="str">
        <f>IFERROR(IF(OR(O84&lt;&gt;"",P84&lt;&gt;"",Q84&lt;&gt;""),"Opt 2: "&amp;VLOOKUP(N84,Deliverables!$A$4:$G$42,3,FALSE)&amp;CHAR(10),"")&amp; IF(S84&lt;&gt;"","Opt 5: "&amp;VLOOKUP(R84,Deliverables!$A$4:$G$42,4,FALSE)&amp;CHAR(10),"")&amp; IF(OR(U84&lt;&gt;"",V84&lt;&gt;"",W84&lt;&gt;""),"Opt 3: "&amp;VLOOKUP(T84,Deliverables!$A$4:$G$42,5,FALSE)&amp;CHAR(10),"")&amp; IF(Y84&lt;&gt;"","Opt 4: "&amp;VLOOKUP(X84,Deliverables!$A$4:$G$42,6,FALSE)&amp;CHAR(10),"")&amp; IF(AA84&lt;&gt;"","Opt 7: "&amp;VLOOKUP(Z84,Deliverables!$A$4:$G$42,7,FALSE),""),"&lt;Autofilled&gt;")</f>
        <v>Opt 3: RAN5#84 (Aug-19)
Opt 4: RAN5#87 (May-20)
Opt 7: RAN5#87 (May-20)</v>
      </c>
      <c r="I84" s="190" t="s">
        <v>745</v>
      </c>
      <c r="J84" s="190"/>
      <c r="K84" s="196">
        <v>1</v>
      </c>
      <c r="L84" s="191">
        <f t="shared" si="0"/>
        <v>1</v>
      </c>
      <c r="M84" s="210"/>
      <c r="N84" s="209"/>
      <c r="O84" s="206"/>
      <c r="P84" s="206"/>
      <c r="Q84" s="208"/>
      <c r="R84" s="207"/>
      <c r="S84" s="208"/>
      <c r="T84" s="207">
        <v>5</v>
      </c>
      <c r="U84" s="205">
        <v>1</v>
      </c>
      <c r="V84" s="205"/>
      <c r="W84" s="208"/>
      <c r="X84" s="207">
        <v>1</v>
      </c>
      <c r="Y84" s="208">
        <v>1</v>
      </c>
      <c r="Z84" s="207">
        <v>1</v>
      </c>
      <c r="AA84" s="208">
        <v>1</v>
      </c>
      <c r="AB84" s="193"/>
      <c r="AC84" s="545"/>
      <c r="AD84" s="197"/>
      <c r="AE84" s="188"/>
    </row>
    <row r="85" spans="1:31" s="34" customFormat="1" ht="21" customHeight="1" outlineLevel="1" x14ac:dyDescent="0.25">
      <c r="A85" s="39">
        <v>40</v>
      </c>
      <c r="B85" s="39" t="s">
        <v>762</v>
      </c>
      <c r="C85" s="24" t="s">
        <v>21</v>
      </c>
      <c r="D85" s="44" t="s">
        <v>73</v>
      </c>
      <c r="E85" s="549" t="s">
        <v>525</v>
      </c>
      <c r="F85" s="24"/>
      <c r="G85" s="24" t="s">
        <v>31</v>
      </c>
      <c r="H85" s="24" t="str">
        <f>IFERROR(IF(OR(O85&lt;&gt;"",P85&lt;&gt;"",Q85&lt;&gt;""),"Opt 2: "&amp;VLOOKUP(N85,Deliverables!$A$4:$G$42,3,FALSE)&amp;CHAR(10),"")&amp; IF(S85&lt;&gt;"","Opt 5: "&amp;VLOOKUP(R85,Deliverables!$A$4:$G$42,4,FALSE)&amp;CHAR(10),"")&amp; IF(OR(U85&lt;&gt;"",V85&lt;&gt;"",W85&lt;&gt;""),"Opt 3: "&amp;VLOOKUP(T85,Deliverables!$A$4:$G$42,5,FALSE)&amp;CHAR(10),"")&amp; IF(Y85&lt;&gt;"","Opt 4: "&amp;VLOOKUP(X85,Deliverables!$A$4:$G$42,6,FALSE)&amp;CHAR(10),"")&amp; IF(AA85&lt;&gt;"","Opt 7: "&amp;VLOOKUP(Z85,Deliverables!$A$4:$G$42,7,FALSE),""),"&lt;Autofilled&gt;")</f>
        <v>Opt 3: RAN5#87 (May-20)
Opt 4: RAN5#87 (May-20)
Opt 7: RAN5#87 (May-20)</v>
      </c>
      <c r="I85" s="36" t="s">
        <v>802</v>
      </c>
      <c r="J85" s="36" t="s">
        <v>1365</v>
      </c>
      <c r="K85" s="53">
        <v>1</v>
      </c>
      <c r="L85" s="37">
        <f t="shared" si="0"/>
        <v>0.91666666666666663</v>
      </c>
      <c r="M85" s="152"/>
      <c r="N85" s="137"/>
      <c r="O85" s="105"/>
      <c r="P85" s="105"/>
      <c r="Q85" s="132"/>
      <c r="R85" s="121"/>
      <c r="S85" s="132"/>
      <c r="T85" s="572">
        <v>8</v>
      </c>
      <c r="U85" s="104">
        <v>0.95</v>
      </c>
      <c r="V85" s="104"/>
      <c r="W85" s="132"/>
      <c r="X85" s="121">
        <v>1</v>
      </c>
      <c r="Y85" s="132">
        <v>0.9</v>
      </c>
      <c r="Z85" s="121">
        <v>1</v>
      </c>
      <c r="AA85" s="132">
        <v>0.9</v>
      </c>
      <c r="AB85" s="42"/>
      <c r="AC85" s="545"/>
      <c r="AD85" s="56"/>
    </row>
    <row r="86" spans="1:31" s="34" customFormat="1" ht="21" customHeight="1" outlineLevel="1" x14ac:dyDescent="0.25">
      <c r="A86" s="35">
        <v>41</v>
      </c>
      <c r="B86" s="35" t="s">
        <v>762</v>
      </c>
      <c r="C86" s="24" t="s">
        <v>21</v>
      </c>
      <c r="D86" s="44" t="s">
        <v>74</v>
      </c>
      <c r="E86" s="549" t="s">
        <v>538</v>
      </c>
      <c r="F86" s="24" t="s">
        <v>1262</v>
      </c>
      <c r="G86" s="24" t="s">
        <v>31</v>
      </c>
      <c r="H86" s="24" t="str">
        <f>IFERROR(IF(OR(O86&lt;&gt;"",P86&lt;&gt;"",Q86&lt;&gt;""),"Opt 2: "&amp;VLOOKUP(N86,Deliverables!$A$4:$G$42,3,FALSE)&amp;CHAR(10),"")&amp; IF(S86&lt;&gt;"","Opt 5: "&amp;VLOOKUP(R86,Deliverables!$A$4:$G$42,4,FALSE)&amp;CHAR(10),"")&amp; IF(OR(U86&lt;&gt;"",V86&lt;&gt;"",W86&lt;&gt;""),"Opt 3: "&amp;VLOOKUP(T86,Deliverables!$A$4:$G$42,5,FALSE)&amp;CHAR(10),"")&amp; IF(Y86&lt;&gt;"","Opt 4: "&amp;VLOOKUP(X86,Deliverables!$A$4:$G$42,6,FALSE)&amp;CHAR(10),"")&amp; IF(AA86&lt;&gt;"","Opt 7: "&amp;VLOOKUP(Z86,Deliverables!$A$4:$G$42,7,FALSE),""),"&lt;Autofilled&gt;")</f>
        <v>Opt 3: RAN5#86 (Feb-20)
Opt 4: RAN5#87 (May-20)
Opt 7: RAN5#87 (May-20)</v>
      </c>
      <c r="I86" s="36" t="s">
        <v>737</v>
      </c>
      <c r="J86" s="36"/>
      <c r="K86" s="53">
        <v>1</v>
      </c>
      <c r="L86" s="37">
        <f t="shared" si="0"/>
        <v>1</v>
      </c>
      <c r="M86" s="152"/>
      <c r="N86" s="137"/>
      <c r="O86" s="105"/>
      <c r="P86" s="105"/>
      <c r="Q86" s="132"/>
      <c r="R86" s="121"/>
      <c r="S86" s="132"/>
      <c r="T86" s="572">
        <v>7</v>
      </c>
      <c r="U86" s="104">
        <v>1</v>
      </c>
      <c r="V86" s="104"/>
      <c r="W86" s="132"/>
      <c r="X86" s="121">
        <v>1</v>
      </c>
      <c r="Y86" s="570">
        <v>1</v>
      </c>
      <c r="Z86" s="121">
        <v>1</v>
      </c>
      <c r="AA86" s="570">
        <v>1</v>
      </c>
      <c r="AB86" s="42"/>
      <c r="AC86" s="545"/>
      <c r="AD86" s="56"/>
    </row>
    <row r="87" spans="1:31" s="34" customFormat="1" ht="43.15" customHeight="1" outlineLevel="1" x14ac:dyDescent="0.25">
      <c r="A87" s="39">
        <v>42</v>
      </c>
      <c r="B87" s="39" t="s">
        <v>762</v>
      </c>
      <c r="C87" s="24" t="s">
        <v>21</v>
      </c>
      <c r="D87" s="44" t="s">
        <v>75</v>
      </c>
      <c r="E87" s="24" t="s">
        <v>539</v>
      </c>
      <c r="F87" s="24"/>
      <c r="G87" s="24" t="s">
        <v>31</v>
      </c>
      <c r="H87" s="24" t="str">
        <f>IFERROR(IF(OR(O87&lt;&gt;"",P87&lt;&gt;"",Q87&lt;&gt;""),"Opt 2: "&amp;VLOOKUP(N87,Deliverables!$A$4:$G$42,3,FALSE)&amp;CHAR(10),"")&amp; IF(S87&lt;&gt;"","Opt 5: "&amp;VLOOKUP(R87,Deliverables!$A$4:$G$42,4,FALSE)&amp;CHAR(10),"")&amp; IF(OR(U87&lt;&gt;"",V87&lt;&gt;"",W87&lt;&gt;""),"Opt 3: "&amp;VLOOKUP(T87,Deliverables!$A$4:$G$42,5,FALSE)&amp;CHAR(10),"")&amp; IF(Y87&lt;&gt;"","Opt 4: "&amp;VLOOKUP(X87,Deliverables!$A$4:$G$42,6,FALSE)&amp;CHAR(10),"")&amp; IF(AA87&lt;&gt;"","Opt 7: "&amp;VLOOKUP(Z87,Deliverables!$A$4:$G$42,7,FALSE),""),"&lt;Autofilled&gt;")</f>
        <v>Opt 3: RAN5#88 (Aug-20)
  MU: RAN5#87 (May-20)
  TT: RAN5#87 (May-20)
Opt 4: RAN5#87 (May-20)
Opt 7: RAN5#87 (May-20)</v>
      </c>
      <c r="I87" s="36" t="s">
        <v>572</v>
      </c>
      <c r="J87" s="36"/>
      <c r="K87" s="53">
        <v>1</v>
      </c>
      <c r="L87" s="37">
        <f t="shared" si="0"/>
        <v>0.6</v>
      </c>
      <c r="M87" s="152"/>
      <c r="N87" s="137"/>
      <c r="O87" s="105"/>
      <c r="P87" s="105"/>
      <c r="Q87" s="132"/>
      <c r="R87" s="121"/>
      <c r="S87" s="132"/>
      <c r="T87" s="572" t="s">
        <v>1306</v>
      </c>
      <c r="U87" s="104"/>
      <c r="V87" s="104">
        <v>0.6</v>
      </c>
      <c r="W87" s="132"/>
      <c r="X87" s="121">
        <v>1</v>
      </c>
      <c r="Y87" s="570">
        <v>0.6</v>
      </c>
      <c r="Z87" s="121">
        <v>1</v>
      </c>
      <c r="AA87" s="570">
        <v>0.6</v>
      </c>
      <c r="AB87" s="42"/>
      <c r="AC87" s="545"/>
      <c r="AD87" s="56"/>
    </row>
    <row r="88" spans="1:31" s="266" customFormat="1" ht="40.15" customHeight="1" outlineLevel="1" x14ac:dyDescent="0.25">
      <c r="A88" s="267"/>
      <c r="B88" s="267"/>
      <c r="C88" s="264" t="s">
        <v>21</v>
      </c>
      <c r="D88" s="264" t="s">
        <v>870</v>
      </c>
      <c r="E88" s="264" t="s">
        <v>871</v>
      </c>
      <c r="F88" s="264"/>
      <c r="G88" s="264"/>
      <c r="H88" s="268"/>
      <c r="I88" s="268"/>
      <c r="J88" s="268"/>
      <c r="K88" s="260"/>
      <c r="L88" s="257"/>
      <c r="M88" s="274"/>
      <c r="N88" s="273"/>
      <c r="O88" s="270"/>
      <c r="P88" s="270"/>
      <c r="Q88" s="272"/>
      <c r="R88" s="271"/>
      <c r="S88" s="272"/>
      <c r="T88" s="271"/>
      <c r="U88" s="269"/>
      <c r="V88" s="578"/>
      <c r="W88" s="272"/>
      <c r="X88" s="271">
        <v>1</v>
      </c>
      <c r="Y88" s="578"/>
      <c r="Z88" s="271">
        <v>1</v>
      </c>
      <c r="AA88" s="578"/>
      <c r="AB88" s="265"/>
      <c r="AC88" s="545"/>
    </row>
    <row r="89" spans="1:31" s="255" customFormat="1" ht="43.15" customHeight="1" outlineLevel="1" x14ac:dyDescent="0.25">
      <c r="A89" s="258">
        <v>43</v>
      </c>
      <c r="B89" s="258"/>
      <c r="C89" s="254" t="s">
        <v>21</v>
      </c>
      <c r="D89" s="261" t="s">
        <v>872</v>
      </c>
      <c r="E89" s="254" t="s">
        <v>873</v>
      </c>
      <c r="F89" s="254"/>
      <c r="G89" s="254"/>
      <c r="H89" s="254"/>
      <c r="I89" s="256"/>
      <c r="J89" s="256" t="s">
        <v>861</v>
      </c>
      <c r="K89" s="262">
        <v>0</v>
      </c>
      <c r="L89" s="257"/>
      <c r="M89" s="274"/>
      <c r="N89" s="273"/>
      <c r="O89" s="270"/>
      <c r="P89" s="270"/>
      <c r="Q89" s="272"/>
      <c r="R89" s="271"/>
      <c r="S89" s="272"/>
      <c r="T89" s="271"/>
      <c r="U89" s="269"/>
      <c r="V89" s="269"/>
      <c r="W89" s="272"/>
      <c r="X89" s="271"/>
      <c r="Y89" s="272"/>
      <c r="Z89" s="271"/>
      <c r="AA89" s="272"/>
      <c r="AB89" s="259"/>
      <c r="AC89" s="545"/>
      <c r="AD89" s="263"/>
    </row>
    <row r="90" spans="1:31" s="255" customFormat="1" ht="43.15" customHeight="1" outlineLevel="1" x14ac:dyDescent="0.25">
      <c r="A90" s="258">
        <v>44</v>
      </c>
      <c r="B90" s="258"/>
      <c r="C90" s="254" t="s">
        <v>21</v>
      </c>
      <c r="D90" s="261" t="s">
        <v>874</v>
      </c>
      <c r="E90" s="254" t="s">
        <v>875</v>
      </c>
      <c r="F90" s="254"/>
      <c r="G90" s="254"/>
      <c r="H90" s="254"/>
      <c r="I90" s="256"/>
      <c r="J90" s="256" t="s">
        <v>861</v>
      </c>
      <c r="K90" s="262">
        <v>0</v>
      </c>
      <c r="L90" s="257"/>
      <c r="M90" s="274"/>
      <c r="N90" s="273"/>
      <c r="O90" s="270"/>
      <c r="P90" s="270"/>
      <c r="Q90" s="272"/>
      <c r="R90" s="271"/>
      <c r="S90" s="272"/>
      <c r="T90" s="271"/>
      <c r="U90" s="269"/>
      <c r="V90" s="269"/>
      <c r="W90" s="272"/>
      <c r="X90" s="271"/>
      <c r="Y90" s="272"/>
      <c r="Z90" s="271"/>
      <c r="AA90" s="272"/>
      <c r="AB90" s="259"/>
      <c r="AC90" s="545"/>
      <c r="AD90" s="263"/>
    </row>
    <row r="91" spans="1:31" s="255" customFormat="1" ht="43.15" customHeight="1" outlineLevel="1" x14ac:dyDescent="0.25">
      <c r="A91" s="258">
        <v>45</v>
      </c>
      <c r="B91" s="258"/>
      <c r="C91" s="254" t="s">
        <v>21</v>
      </c>
      <c r="D91" s="261" t="s">
        <v>876</v>
      </c>
      <c r="E91" s="254" t="s">
        <v>877</v>
      </c>
      <c r="F91" s="254"/>
      <c r="G91" s="254"/>
      <c r="H91" s="254"/>
      <c r="I91" s="256"/>
      <c r="J91" s="256" t="s">
        <v>861</v>
      </c>
      <c r="K91" s="262">
        <v>0</v>
      </c>
      <c r="L91" s="257"/>
      <c r="M91" s="274"/>
      <c r="N91" s="273"/>
      <c r="O91" s="270"/>
      <c r="P91" s="270"/>
      <c r="Q91" s="272"/>
      <c r="R91" s="271"/>
      <c r="S91" s="272"/>
      <c r="T91" s="271"/>
      <c r="U91" s="269"/>
      <c r="V91" s="269"/>
      <c r="W91" s="272"/>
      <c r="X91" s="271"/>
      <c r="Y91" s="272"/>
      <c r="Z91" s="271"/>
      <c r="AA91" s="272"/>
      <c r="AB91" s="259"/>
      <c r="AC91" s="545"/>
      <c r="AD91" s="263"/>
    </row>
    <row r="92" spans="1:31" s="539" customFormat="1" ht="43.15" customHeight="1" outlineLevel="1" x14ac:dyDescent="0.25">
      <c r="A92" s="544">
        <v>46</v>
      </c>
      <c r="B92" s="544" t="s">
        <v>762</v>
      </c>
      <c r="C92" s="536" t="s">
        <v>21</v>
      </c>
      <c r="D92" s="549" t="s">
        <v>1279</v>
      </c>
      <c r="E92" s="629" t="s">
        <v>1278</v>
      </c>
      <c r="F92" s="536"/>
      <c r="G92" s="536" t="s">
        <v>31</v>
      </c>
      <c r="H92" s="536" t="str">
        <f>IFERROR(IF(OR(O92&lt;&gt;"",P92&lt;&gt;"",Q92&lt;&gt;""),"Opt 2: "&amp;VLOOKUP(N92,Deliverables!$A$4:$G$42,3,FALSE)&amp;CHAR(10),"")&amp; IF(S92&lt;&gt;"","Opt 5: "&amp;VLOOKUP(R92,Deliverables!$A$4:$G$42,4,FALSE)&amp;CHAR(10),"")&amp; IF(OR(U92&lt;&gt;"",V92&lt;&gt;"",W92&lt;&gt;""),"Opt 3: "&amp;VLOOKUP(T92,Deliverables!$A$4:$G$42,5,FALSE)&amp;CHAR(10),"")&amp; IF(Y92&lt;&gt;"","Opt 4: "&amp;VLOOKUP(X92,Deliverables!$A$4:$G$42,6,FALSE)&amp;CHAR(10),"")&amp; IF(AA92&lt;&gt;"","Opt 7: "&amp;VLOOKUP(Z92,Deliverables!$A$4:$G$42,7,FALSE),""),"&lt;Autofilled&gt;")</f>
        <v>Opt 3: RAN5#88 (Aug-20)
  MU: RAN5#87 (May-20)
  TT: RAN5#87 (May-20)
Opt 4: RAN5#87 (May-20)
Opt 7: RAN5#87 (May-20)</v>
      </c>
      <c r="I92" s="541"/>
      <c r="J92" s="536" t="s">
        <v>1364</v>
      </c>
      <c r="K92" s="550">
        <v>1</v>
      </c>
      <c r="L92" s="542">
        <f t="shared" ref="L92" si="4">IF(COUNT(O92,P92,Q92,S92,U92,V92,W92,Y92,AA92)&gt;0,SUM(O92,P92,Q92,S92,U92,V92,W92,Y92,AA92)/COUNT(O92,P92,Q92,S92,U92,V92,W92,Y92,AA92),"")</f>
        <v>0</v>
      </c>
      <c r="M92" s="575"/>
      <c r="N92" s="574"/>
      <c r="O92" s="571"/>
      <c r="P92" s="571"/>
      <c r="Q92" s="615"/>
      <c r="R92" s="572"/>
      <c r="S92" s="615"/>
      <c r="T92" s="572" t="s">
        <v>1306</v>
      </c>
      <c r="U92" s="570"/>
      <c r="V92" s="570">
        <v>0</v>
      </c>
      <c r="W92" s="615"/>
      <c r="X92" s="572">
        <v>1</v>
      </c>
      <c r="Y92" s="570">
        <v>0</v>
      </c>
      <c r="Z92" s="572">
        <v>1</v>
      </c>
      <c r="AA92" s="570">
        <v>0</v>
      </c>
      <c r="AB92" s="547"/>
      <c r="AC92" s="545"/>
      <c r="AD92" s="551"/>
    </row>
    <row r="93" spans="1:31" s="34" customFormat="1" ht="43.15" customHeight="1" outlineLevel="1" x14ac:dyDescent="0.25">
      <c r="A93" s="35">
        <v>47</v>
      </c>
      <c r="B93" s="35" t="s">
        <v>762</v>
      </c>
      <c r="C93" s="24" t="s">
        <v>21</v>
      </c>
      <c r="D93" s="44" t="s">
        <v>426</v>
      </c>
      <c r="E93" s="24" t="s">
        <v>540</v>
      </c>
      <c r="F93" s="24"/>
      <c r="G93" s="24" t="s">
        <v>31</v>
      </c>
      <c r="H93" s="24" t="str">
        <f>IFERROR(IF(OR(O93&lt;&gt;"",P93&lt;&gt;"",Q93&lt;&gt;""),"Opt 2: "&amp;VLOOKUP(N93,Deliverables!$A$4:$G$42,3,FALSE)&amp;CHAR(10),"")&amp; IF(S93&lt;&gt;"","Opt 5: "&amp;VLOOKUP(R93,Deliverables!$A$4:$G$42,4,FALSE)&amp;CHAR(10),"")&amp; IF(OR(U93&lt;&gt;"",V93&lt;&gt;"",W93&lt;&gt;""),"Opt 3: "&amp;VLOOKUP(T93,Deliverables!$A$4:$G$42,5,FALSE)&amp;CHAR(10),"")&amp; IF(Y93&lt;&gt;"","Opt 4: "&amp;VLOOKUP(X93,Deliverables!$A$4:$G$42,6,FALSE)&amp;CHAR(10),"")&amp; IF(AA93&lt;&gt;"","Opt 7: "&amp;VLOOKUP(Z93,Deliverables!$A$4:$G$42,7,FALSE),""),"&lt;Autofilled&gt;")</f>
        <v>Opt 3: RAN5#83 (May-19)
  MU: RAN5#84 (Aug-19)
  TT: RAN5#84 (Aug-19)
Opt 4: RAN5#87 (May-20)
Opt 7: RAN5#87 (May-20)</v>
      </c>
      <c r="I93" s="36" t="s">
        <v>746</v>
      </c>
      <c r="J93" s="36" t="s">
        <v>785</v>
      </c>
      <c r="K93" s="53">
        <v>0.4</v>
      </c>
      <c r="L93" s="37">
        <f t="shared" si="0"/>
        <v>1</v>
      </c>
      <c r="M93" s="152"/>
      <c r="N93" s="137"/>
      <c r="O93" s="105"/>
      <c r="P93" s="105"/>
      <c r="Q93" s="132"/>
      <c r="R93" s="121"/>
      <c r="S93" s="132"/>
      <c r="T93" s="121" t="s">
        <v>467</v>
      </c>
      <c r="U93" s="104"/>
      <c r="V93" s="104"/>
      <c r="W93" s="132">
        <v>1</v>
      </c>
      <c r="X93" s="121">
        <v>1</v>
      </c>
      <c r="Y93" s="132">
        <v>1</v>
      </c>
      <c r="Z93" s="121">
        <v>1</v>
      </c>
      <c r="AA93" s="132">
        <v>1</v>
      </c>
      <c r="AB93" s="42"/>
      <c r="AC93" s="545"/>
    </row>
    <row r="94" spans="1:31" s="539" customFormat="1" ht="43.15" customHeight="1" outlineLevel="1" x14ac:dyDescent="0.25">
      <c r="A94" s="540">
        <v>48</v>
      </c>
      <c r="B94" s="540"/>
      <c r="C94" s="536" t="s">
        <v>21</v>
      </c>
      <c r="D94" s="549" t="s">
        <v>1280</v>
      </c>
      <c r="E94" s="536" t="s">
        <v>540</v>
      </c>
      <c r="F94" s="536"/>
      <c r="G94" s="536" t="s">
        <v>31</v>
      </c>
      <c r="H94" s="536" t="str">
        <f>IFERROR(IF(OR(O94&lt;&gt;"",P94&lt;&gt;"",Q94&lt;&gt;""),"Opt 2: "&amp;VLOOKUP(N94,Deliverables!$A$4:$G$42,3,FALSE)&amp;CHAR(10),"")&amp; IF(S94&lt;&gt;"","Opt 5: "&amp;VLOOKUP(R94,Deliverables!$A$4:$G$42,4,FALSE)&amp;CHAR(10),"")&amp; IF(OR(U94&lt;&gt;"",V94&lt;&gt;"",W94&lt;&gt;""),"Opt 3: "&amp;VLOOKUP(T94,Deliverables!$A$4:$G$42,5,FALSE)&amp;CHAR(10),"")&amp; IF(Y94&lt;&gt;"","Opt 4: "&amp;VLOOKUP(X94,Deliverables!$A$4:$G$42,6,FALSE)&amp;CHAR(10),"")&amp; IF(AA94&lt;&gt;"","Opt 7: "&amp;VLOOKUP(Z94,Deliverables!$A$4:$G$42,7,FALSE),""),"&lt;Autofilled&gt;")</f>
        <v>Opt 3: RAN5#88 (Aug-20)
  MU: RAN5#87 (May-20)
  TT: RAN5#87 (May-20)
Opt 4: RAN5#87 (May-20)
Opt 7: RAN5#87 (May-20)</v>
      </c>
      <c r="I94" s="541"/>
      <c r="J94" s="541" t="s">
        <v>1276</v>
      </c>
      <c r="K94" s="550">
        <v>0.4</v>
      </c>
      <c r="L94" s="542">
        <f t="shared" ref="L94" si="5">IF(COUNT(O94,P94,Q94,S94,U94,V94,W94,Y94,AA94)&gt;0,SUM(O94,P94,Q94,S94,U94,V94,W94,Y94,AA94)/COUNT(O94,P94,Q94,S94,U94,V94,W94,Y94,AA94),"")</f>
        <v>0</v>
      </c>
      <c r="M94" s="575"/>
      <c r="N94" s="574"/>
      <c r="O94" s="571"/>
      <c r="P94" s="571"/>
      <c r="Q94" s="615"/>
      <c r="R94" s="572"/>
      <c r="S94" s="615"/>
      <c r="T94" s="572" t="s">
        <v>1304</v>
      </c>
      <c r="U94" s="570"/>
      <c r="V94" s="570"/>
      <c r="W94" s="615">
        <v>0</v>
      </c>
      <c r="X94" s="572">
        <v>1</v>
      </c>
      <c r="Y94" s="615">
        <v>0</v>
      </c>
      <c r="Z94" s="572">
        <v>1</v>
      </c>
      <c r="AA94" s="615">
        <v>0</v>
      </c>
      <c r="AB94" s="547"/>
      <c r="AC94" s="545"/>
    </row>
    <row r="95" spans="1:31" s="69" customFormat="1" ht="21" customHeight="1" outlineLevel="1" x14ac:dyDescent="0.25">
      <c r="A95" s="70"/>
      <c r="B95" s="70"/>
      <c r="C95" s="65" t="s">
        <v>21</v>
      </c>
      <c r="D95" s="65" t="s">
        <v>76</v>
      </c>
      <c r="E95" s="589" t="s">
        <v>1220</v>
      </c>
      <c r="F95" s="65"/>
      <c r="G95" s="65"/>
      <c r="H95" s="71" t="str">
        <f>IFERROR(IF(OR(O95&lt;&gt;"",P95&lt;&gt;"",Q95&lt;&gt;""),"Opt 2: "&amp;VLOOKUP(N95,Deliverables!$A$4:$G$42,3,FALSE)&amp;CHAR(10),"")&amp; IF(S95&lt;&gt;"","Opt 5: "&amp;VLOOKUP(R95,Deliverables!$A$4:$G$42,4,FALSE)&amp;CHAR(10),"")&amp; IF(OR(U95&lt;&gt;"",V95&lt;&gt;"",W95&lt;&gt;""),"Opt 3: "&amp;VLOOKUP(T95,Deliverables!$A$4:$G$42,5,FALSE)&amp;CHAR(10),"")&amp; IF(Y95&lt;&gt;"","Opt 4: "&amp;VLOOKUP(X95,Deliverables!$A$4:$G$42,6,FALSE)&amp;CHAR(10),"")&amp; IF(AA95&lt;&gt;"","Opt 7: "&amp;VLOOKUP(Z95,Deliverables!$A$4:$G$42,7,FALSE),""),"&lt;Autofilled&gt;")</f>
        <v/>
      </c>
      <c r="I95" s="71"/>
      <c r="J95" s="71"/>
      <c r="K95" s="43"/>
      <c r="L95" s="37" t="str">
        <f t="shared" si="0"/>
        <v/>
      </c>
      <c r="M95" s="152"/>
      <c r="N95" s="137"/>
      <c r="O95" s="105"/>
      <c r="P95" s="105"/>
      <c r="Q95" s="132"/>
      <c r="R95" s="121"/>
      <c r="S95" s="132"/>
      <c r="T95" s="121"/>
      <c r="U95" s="104"/>
      <c r="V95" s="104"/>
      <c r="W95" s="132"/>
      <c r="X95" s="121"/>
      <c r="Y95" s="132"/>
      <c r="Z95" s="121"/>
      <c r="AA95" s="132"/>
      <c r="AB95" s="67"/>
      <c r="AC95" s="545"/>
    </row>
    <row r="96" spans="1:31" s="69" customFormat="1" ht="40.15" customHeight="1" outlineLevel="1" x14ac:dyDescent="0.25">
      <c r="A96" s="70"/>
      <c r="B96" s="70"/>
      <c r="C96" s="65" t="s">
        <v>21</v>
      </c>
      <c r="D96" s="65" t="s">
        <v>194</v>
      </c>
      <c r="E96" s="589" t="s">
        <v>1219</v>
      </c>
      <c r="F96" s="65"/>
      <c r="G96" s="65"/>
      <c r="H96" s="71" t="str">
        <f>IFERROR(IF(OR(O96&lt;&gt;"",P96&lt;&gt;"",Q96&lt;&gt;""),"Opt 2: "&amp;VLOOKUP(N96,Deliverables!$A$4:$G$42,3,FALSE)&amp;CHAR(10),"")&amp; IF(S96&lt;&gt;"","Opt 5: "&amp;VLOOKUP(R96,Deliverables!$A$4:$G$42,4,FALSE)&amp;CHAR(10),"")&amp; IF(OR(U96&lt;&gt;"",V96&lt;&gt;"",W96&lt;&gt;""),"Opt 3: "&amp;VLOOKUP(T96,Deliverables!$A$4:$G$42,5,FALSE)&amp;CHAR(10),"")&amp; IF(Y96&lt;&gt;"","Opt 4: "&amp;VLOOKUP(X96,Deliverables!$A$4:$G$42,6,FALSE)&amp;CHAR(10),"")&amp; IF(AA96&lt;&gt;"","Opt 7: "&amp;VLOOKUP(Z96,Deliverables!$A$4:$G$42,7,FALSE),""),"&lt;Autofilled&gt;")</f>
        <v/>
      </c>
      <c r="I96" s="71"/>
      <c r="J96" s="71"/>
      <c r="K96" s="53"/>
      <c r="L96" s="37" t="str">
        <f t="shared" si="0"/>
        <v/>
      </c>
      <c r="M96" s="152"/>
      <c r="N96" s="137"/>
      <c r="O96" s="105"/>
      <c r="P96" s="105"/>
      <c r="Q96" s="132"/>
      <c r="R96" s="121"/>
      <c r="S96" s="132"/>
      <c r="T96" s="121"/>
      <c r="U96" s="104"/>
      <c r="V96" s="104"/>
      <c r="W96" s="132"/>
      <c r="X96" s="121"/>
      <c r="Y96" s="132"/>
      <c r="Z96" s="121"/>
      <c r="AA96" s="132"/>
      <c r="AB96" s="67"/>
      <c r="AC96" s="545"/>
    </row>
    <row r="97" spans="1:30" s="34" customFormat="1" ht="21" customHeight="1" outlineLevel="1" x14ac:dyDescent="0.25">
      <c r="A97" s="35">
        <v>49</v>
      </c>
      <c r="B97" s="35" t="s">
        <v>762</v>
      </c>
      <c r="C97" s="24" t="s">
        <v>21</v>
      </c>
      <c r="D97" s="44" t="s">
        <v>77</v>
      </c>
      <c r="E97" s="549" t="s">
        <v>137</v>
      </c>
      <c r="F97" s="24"/>
      <c r="G97" s="44" t="s">
        <v>175</v>
      </c>
      <c r="H97" s="24" t="str">
        <f>IFERROR(IF(OR(O97&lt;&gt;"",P97&lt;&gt;"",Q97&lt;&gt;""),"Opt 2: "&amp;VLOOKUP(N97,Deliverables!$A$4:$G$42,3,FALSE)&amp;CHAR(10),"")&amp; IF(S97&lt;&gt;"","Opt 5: "&amp;VLOOKUP(R97,Deliverables!$A$4:$G$42,4,FALSE)&amp;CHAR(10),"")&amp; IF(OR(U97&lt;&gt;"",V97&lt;&gt;"",W97&lt;&gt;""),"Opt 3: "&amp;VLOOKUP(T97,Deliverables!$A$4:$G$42,5,FALSE)&amp;CHAR(10),"")&amp; IF(Y97&lt;&gt;"","Opt 4: "&amp;VLOOKUP(X97,Deliverables!$A$4:$G$42,6,FALSE)&amp;CHAR(10),"")&amp; IF(AA97&lt;&gt;"","Opt 7: "&amp;VLOOKUP(Z97,Deliverables!$A$4:$G$42,7,FALSE),""),"&lt;Autofilled&gt;")</f>
        <v>Opt 3: RAN5#87 (May-20)
Opt 4: RAN5#87 (May-20)
Opt 7: RAN5#87 (May-20)</v>
      </c>
      <c r="I97" s="36" t="s">
        <v>624</v>
      </c>
      <c r="J97" s="36" t="s">
        <v>1263</v>
      </c>
      <c r="K97" s="53">
        <v>1</v>
      </c>
      <c r="L97" s="37">
        <f t="shared" si="0"/>
        <v>0.80000000000000016</v>
      </c>
      <c r="M97" s="152"/>
      <c r="N97" s="137"/>
      <c r="O97" s="105"/>
      <c r="P97" s="105"/>
      <c r="Q97" s="132"/>
      <c r="R97" s="121"/>
      <c r="S97" s="132"/>
      <c r="T97" s="572">
        <v>8</v>
      </c>
      <c r="U97" s="104">
        <v>0.8</v>
      </c>
      <c r="V97" s="104"/>
      <c r="W97" s="132"/>
      <c r="X97" s="121">
        <v>1</v>
      </c>
      <c r="Y97" s="132">
        <v>0.8</v>
      </c>
      <c r="Z97" s="121">
        <v>1</v>
      </c>
      <c r="AA97" s="132">
        <v>0.8</v>
      </c>
      <c r="AB97" s="42"/>
      <c r="AC97" s="545"/>
      <c r="AD97" s="56"/>
    </row>
    <row r="98" spans="1:30" s="34" customFormat="1" ht="21" customHeight="1" outlineLevel="1" x14ac:dyDescent="0.25">
      <c r="A98" s="39">
        <v>50</v>
      </c>
      <c r="B98" s="39" t="s">
        <v>762</v>
      </c>
      <c r="C98" s="24" t="s">
        <v>21</v>
      </c>
      <c r="D98" s="44" t="s">
        <v>78</v>
      </c>
      <c r="E98" s="549" t="s">
        <v>138</v>
      </c>
      <c r="F98" s="24"/>
      <c r="G98" s="44" t="s">
        <v>175</v>
      </c>
      <c r="H98" s="24" t="str">
        <f>IFERROR(IF(OR(O98&lt;&gt;"",P98&lt;&gt;"",Q98&lt;&gt;""),"Opt 2: "&amp;VLOOKUP(N98,Deliverables!$A$4:$G$42,3,FALSE)&amp;CHAR(10),"")&amp; IF(S98&lt;&gt;"","Opt 5: "&amp;VLOOKUP(R98,Deliverables!$A$4:$G$42,4,FALSE)&amp;CHAR(10),"")&amp; IF(OR(U98&lt;&gt;"",V98&lt;&gt;"",W98&lt;&gt;""),"Opt 3: "&amp;VLOOKUP(T98,Deliverables!$A$4:$G$42,5,FALSE)&amp;CHAR(10),"")&amp; IF(Y98&lt;&gt;"","Opt 4: "&amp;VLOOKUP(X98,Deliverables!$A$4:$G$42,6,FALSE)&amp;CHAR(10),"")&amp; IF(AA98&lt;&gt;"","Opt 7: "&amp;VLOOKUP(Z98,Deliverables!$A$4:$G$42,7,FALSE),""),"&lt;Autofilled&gt;")</f>
        <v>Opt 3: RAN5#87 (May-20)
Opt 4: RAN5#87 (May-20)
Opt 7: RAN5#87 (May-20)</v>
      </c>
      <c r="I98" s="36" t="s">
        <v>625</v>
      </c>
      <c r="J98" s="541" t="s">
        <v>1263</v>
      </c>
      <c r="K98" s="53">
        <v>1</v>
      </c>
      <c r="L98" s="37">
        <f t="shared" si="0"/>
        <v>0.80000000000000016</v>
      </c>
      <c r="M98" s="152"/>
      <c r="N98" s="137"/>
      <c r="O98" s="105"/>
      <c r="P98" s="105"/>
      <c r="Q98" s="132"/>
      <c r="R98" s="121"/>
      <c r="S98" s="132"/>
      <c r="T98" s="572">
        <v>8</v>
      </c>
      <c r="U98" s="104">
        <v>0.8</v>
      </c>
      <c r="V98" s="104"/>
      <c r="W98" s="132"/>
      <c r="X98" s="121">
        <v>1</v>
      </c>
      <c r="Y98" s="570">
        <v>0.8</v>
      </c>
      <c r="Z98" s="121">
        <v>1</v>
      </c>
      <c r="AA98" s="570">
        <v>0.8</v>
      </c>
      <c r="AB98" s="42"/>
      <c r="AC98" s="545"/>
      <c r="AD98" s="56"/>
    </row>
    <row r="99" spans="1:30" s="34" customFormat="1" ht="21" customHeight="1" outlineLevel="1" x14ac:dyDescent="0.25">
      <c r="A99" s="35">
        <v>51</v>
      </c>
      <c r="B99" s="35" t="s">
        <v>762</v>
      </c>
      <c r="C99" s="24" t="s">
        <v>21</v>
      </c>
      <c r="D99" s="44" t="s">
        <v>79</v>
      </c>
      <c r="E99" s="549" t="s">
        <v>541</v>
      </c>
      <c r="F99" s="24"/>
      <c r="G99" s="44" t="s">
        <v>175</v>
      </c>
      <c r="H99" s="24" t="str">
        <f>IFERROR(IF(OR(O99&lt;&gt;"",P99&lt;&gt;"",Q99&lt;&gt;""),"Opt 2: "&amp;VLOOKUP(N99,Deliverables!$A$4:$G$42,3,FALSE)&amp;CHAR(10),"")&amp; IF(S99&lt;&gt;"","Opt 5: "&amp;VLOOKUP(R99,Deliverables!$A$4:$G$42,4,FALSE)&amp;CHAR(10),"")&amp; IF(OR(U99&lt;&gt;"",V99&lt;&gt;"",W99&lt;&gt;""),"Opt 3: "&amp;VLOOKUP(T99,Deliverables!$A$4:$G$42,5,FALSE)&amp;CHAR(10),"")&amp; IF(Y99&lt;&gt;"","Opt 4: "&amp;VLOOKUP(X99,Deliverables!$A$4:$G$42,6,FALSE)&amp;CHAR(10),"")&amp; IF(AA99&lt;&gt;"","Opt 7: "&amp;VLOOKUP(Z99,Deliverables!$A$4:$G$42,7,FALSE),""),"&lt;Autofilled&gt;")</f>
        <v>Opt 3: RAN5#87 (May-20)
Opt 4: RAN5#87 (May-20)
Opt 7: RAN5#87 (May-20)</v>
      </c>
      <c r="I99" s="36" t="s">
        <v>626</v>
      </c>
      <c r="J99" s="36" t="s">
        <v>828</v>
      </c>
      <c r="K99" s="53">
        <v>1</v>
      </c>
      <c r="L99" s="37">
        <f t="shared" si="0"/>
        <v>0.69999999999999984</v>
      </c>
      <c r="M99" s="152"/>
      <c r="N99" s="137"/>
      <c r="O99" s="105"/>
      <c r="P99" s="105"/>
      <c r="Q99" s="132"/>
      <c r="R99" s="121"/>
      <c r="S99" s="132"/>
      <c r="T99" s="572">
        <v>8</v>
      </c>
      <c r="U99" s="104">
        <v>0.7</v>
      </c>
      <c r="V99" s="104"/>
      <c r="W99" s="132"/>
      <c r="X99" s="572">
        <v>1</v>
      </c>
      <c r="Y99" s="573">
        <v>0.7</v>
      </c>
      <c r="Z99" s="121">
        <v>1</v>
      </c>
      <c r="AA99" s="132">
        <v>0.7</v>
      </c>
      <c r="AB99" s="42"/>
      <c r="AC99" s="545"/>
      <c r="AD99" s="56"/>
    </row>
    <row r="100" spans="1:30" s="539" customFormat="1" ht="21" customHeight="1" outlineLevel="1" x14ac:dyDescent="0.25">
      <c r="A100" s="540">
        <v>52</v>
      </c>
      <c r="B100" s="540" t="s">
        <v>762</v>
      </c>
      <c r="C100" s="536" t="s">
        <v>21</v>
      </c>
      <c r="D100" s="549" t="s">
        <v>995</v>
      </c>
      <c r="E100" s="536" t="s">
        <v>996</v>
      </c>
      <c r="F100" s="536"/>
      <c r="G100" s="629"/>
      <c r="H100" s="536" t="str">
        <f>IFERROR(IF(OR(O100&lt;&gt;"",P100&lt;&gt;"",Q100&lt;&gt;""),"Opt 2: "&amp;VLOOKUP(N100,Deliverables!$A$4:$G$42,3,FALSE)&amp;CHAR(10),"")&amp; IF(S100&lt;&gt;"","Opt 5: "&amp;VLOOKUP(R100,Deliverables!$A$4:$G$42,4,FALSE)&amp;CHAR(10),"")&amp; IF(OR(U100&lt;&gt;"",V100&lt;&gt;"",W100&lt;&gt;""),"Opt 3: "&amp;VLOOKUP(T100,Deliverables!$A$4:$G$42,5,FALSE)&amp;CHAR(10),"")&amp; IF(Y100&lt;&gt;"","Opt 4: "&amp;VLOOKUP(X100,Deliverables!$A$4:$G$42,6,FALSE)&amp;CHAR(10),"")&amp; IF(AA100&lt;&gt;"","Opt 7: "&amp;VLOOKUP(Z100,Deliverables!$A$4:$G$42,7,FALSE),""),"&lt;Autofilled&gt;")</f>
        <v xml:space="preserve">Opt 4: RAN5#88 (Aug-20)
</v>
      </c>
      <c r="I100" s="541"/>
      <c r="J100" s="541"/>
      <c r="K100" s="550">
        <v>1</v>
      </c>
      <c r="L100" s="542">
        <f>IF(COUNT(O100,P100,Q100,S100,U100,V100,W100,Y100,AA100)&gt;0,SUM(O100,P100,Q100,S100,U100,V100,W100,Y100,AA100)/COUNT(O100,P100,Q100,S100,U100,V100,W100,Y100,AA100),"")</f>
        <v>0</v>
      </c>
      <c r="M100" s="575"/>
      <c r="N100" s="574"/>
      <c r="O100" s="571"/>
      <c r="P100" s="571"/>
      <c r="Q100" s="573"/>
      <c r="R100" s="572"/>
      <c r="S100" s="573"/>
      <c r="T100" s="573"/>
      <c r="U100" s="573"/>
      <c r="V100" s="570"/>
      <c r="W100" s="573"/>
      <c r="X100" s="572">
        <v>2</v>
      </c>
      <c r="Y100" s="573">
        <v>0</v>
      </c>
      <c r="Z100" s="573"/>
      <c r="AA100" s="573"/>
      <c r="AB100" s="547"/>
      <c r="AC100" s="545"/>
      <c r="AD100" s="551"/>
    </row>
    <row r="101" spans="1:30" s="34" customFormat="1" ht="44.25" customHeight="1" outlineLevel="1" x14ac:dyDescent="0.25">
      <c r="A101" s="39">
        <v>53</v>
      </c>
      <c r="B101" s="39" t="s">
        <v>762</v>
      </c>
      <c r="C101" s="24" t="s">
        <v>21</v>
      </c>
      <c r="D101" s="44" t="s">
        <v>80</v>
      </c>
      <c r="E101" s="24" t="s">
        <v>549</v>
      </c>
      <c r="F101" s="24" t="s">
        <v>1245</v>
      </c>
      <c r="G101" s="44" t="s">
        <v>175</v>
      </c>
      <c r="H101" s="24" t="str">
        <f>IFERROR(IF(OR(O101&lt;&gt;"",P101&lt;&gt;"",Q101&lt;&gt;""),"Opt 2: "&amp;VLOOKUP(N101,Deliverables!$A$4:$G$42,3,FALSE)&amp;CHAR(10),"")&amp; IF(S101&lt;&gt;"","Opt 5: "&amp;VLOOKUP(R101,Deliverables!$A$4:$G$42,4,FALSE)&amp;CHAR(10),"")&amp; IF(OR(U101&lt;&gt;"",V101&lt;&gt;"",W101&lt;&gt;""),"Opt 3: "&amp;VLOOKUP(T101,Deliverables!$A$4:$G$42,5,FALSE)&amp;CHAR(10),"")&amp; IF(Y101&lt;&gt;"","Opt 4: "&amp;VLOOKUP(X101,Deliverables!$A$4:$G$42,6,FALSE)&amp;CHAR(10),"")&amp; IF(AA101&lt;&gt;"","Opt 7: "&amp;VLOOKUP(Z101,Deliverables!$A$4:$G$42,7,FALSE),""),"&lt;Autofilled&gt;")</f>
        <v>Opt 3: -
Opt 4: RAN5#87 (May-20)
Opt 7: RAN5#87 (May-20)</v>
      </c>
      <c r="I101" s="36" t="s">
        <v>363</v>
      </c>
      <c r="J101" s="36" t="s">
        <v>654</v>
      </c>
      <c r="K101" s="53">
        <v>1</v>
      </c>
      <c r="L101" s="37">
        <f t="shared" si="0"/>
        <v>1</v>
      </c>
      <c r="M101" s="152"/>
      <c r="N101" s="137"/>
      <c r="O101" s="105"/>
      <c r="P101" s="105"/>
      <c r="Q101" s="132"/>
      <c r="R101" s="121"/>
      <c r="S101" s="132"/>
      <c r="T101" s="572" t="s">
        <v>1238</v>
      </c>
      <c r="U101" s="104"/>
      <c r="V101" s="104">
        <v>1</v>
      </c>
      <c r="W101" s="132"/>
      <c r="X101" s="121">
        <v>1</v>
      </c>
      <c r="Y101" s="132">
        <v>1</v>
      </c>
      <c r="Z101" s="121">
        <v>1</v>
      </c>
      <c r="AA101" s="132">
        <v>1</v>
      </c>
      <c r="AB101" s="42"/>
      <c r="AC101" s="545"/>
      <c r="AD101" s="56"/>
    </row>
    <row r="102" spans="1:30" s="34" customFormat="1" ht="44.25" customHeight="1" outlineLevel="1" x14ac:dyDescent="0.25">
      <c r="A102" s="35">
        <v>54</v>
      </c>
      <c r="B102" s="35" t="s">
        <v>762</v>
      </c>
      <c r="C102" s="24" t="s">
        <v>21</v>
      </c>
      <c r="D102" s="44" t="s">
        <v>360</v>
      </c>
      <c r="E102" s="24" t="s">
        <v>542</v>
      </c>
      <c r="F102" s="24"/>
      <c r="G102" s="44" t="s">
        <v>175</v>
      </c>
      <c r="H102" s="24" t="str">
        <f>IFERROR(IF(OR(O102&lt;&gt;"",P102&lt;&gt;"",Q102&lt;&gt;""),"Opt 2: "&amp;VLOOKUP(N102,Deliverables!$A$4:$G$42,3,FALSE)&amp;CHAR(10),"")&amp; IF(S102&lt;&gt;"","Opt 5: "&amp;VLOOKUP(R102,Deliverables!$A$4:$G$42,4,FALSE)&amp;CHAR(10),"")&amp; IF(OR(U102&lt;&gt;"",V102&lt;&gt;"",W102&lt;&gt;""),"Opt 3: "&amp;VLOOKUP(T102,Deliverables!$A$4:$G$42,5,FALSE)&amp;CHAR(10),"")&amp; IF(Y102&lt;&gt;"","Opt 4: "&amp;VLOOKUP(X102,Deliverables!$A$4:$G$42,6,FALSE)&amp;CHAR(10),"")&amp; IF(AA102&lt;&gt;"","Opt 7: "&amp;VLOOKUP(Z102,Deliverables!$A$4:$G$42,7,FALSE),""),"&lt;Autofilled&gt;")</f>
        <v>Opt 3: -
Opt 4: RAN5#87 (May-20)
Opt 7: RAN5#87 (May-20)</v>
      </c>
      <c r="I102" s="36" t="s">
        <v>364</v>
      </c>
      <c r="J102" s="36" t="s">
        <v>829</v>
      </c>
      <c r="K102" s="53">
        <v>0.4</v>
      </c>
      <c r="L102" s="37">
        <f t="shared" si="0"/>
        <v>1</v>
      </c>
      <c r="M102" s="152"/>
      <c r="N102" s="137"/>
      <c r="O102" s="105"/>
      <c r="P102" s="105"/>
      <c r="Q102" s="132"/>
      <c r="R102" s="121"/>
      <c r="S102" s="132"/>
      <c r="T102" s="572" t="s">
        <v>1238</v>
      </c>
      <c r="U102" s="104"/>
      <c r="V102" s="104"/>
      <c r="W102" s="132">
        <v>1</v>
      </c>
      <c r="X102" s="121">
        <v>1</v>
      </c>
      <c r="Y102" s="132">
        <v>1</v>
      </c>
      <c r="Z102" s="121">
        <v>1</v>
      </c>
      <c r="AA102" s="132">
        <v>1</v>
      </c>
      <c r="AB102" s="42"/>
      <c r="AC102" s="545"/>
      <c r="AD102" s="56"/>
    </row>
    <row r="103" spans="1:30" s="69" customFormat="1" ht="21" customHeight="1" outlineLevel="1" x14ac:dyDescent="0.25">
      <c r="A103" s="70"/>
      <c r="B103" s="70"/>
      <c r="C103" s="65" t="s">
        <v>21</v>
      </c>
      <c r="D103" s="65" t="s">
        <v>81</v>
      </c>
      <c r="E103" s="65" t="s">
        <v>82</v>
      </c>
      <c r="F103" s="65"/>
      <c r="G103" s="65"/>
      <c r="H103" s="71" t="str">
        <f>IFERROR(IF(OR(O103&lt;&gt;"",P103&lt;&gt;"",Q103&lt;&gt;""),"Opt 2: "&amp;VLOOKUP(N103,Deliverables!$A$4:$G$42,3,FALSE)&amp;CHAR(10),"")&amp; IF(S103&lt;&gt;"","Opt 5: "&amp;VLOOKUP(R103,Deliverables!$A$4:$G$42,4,FALSE)&amp;CHAR(10),"")&amp; IF(OR(U103&lt;&gt;"",V103&lt;&gt;"",W103&lt;&gt;""),"Opt 3: "&amp;VLOOKUP(T103,Deliverables!$A$4:$G$42,5,FALSE)&amp;CHAR(10),"")&amp; IF(Y103&lt;&gt;"","Opt 4: "&amp;VLOOKUP(X103,Deliverables!$A$4:$G$42,6,FALSE)&amp;CHAR(10),"")&amp; IF(AA103&lt;&gt;"","Opt 7: "&amp;VLOOKUP(Z103,Deliverables!$A$4:$G$42,7,FALSE),""),"&lt;Autofilled&gt;")</f>
        <v/>
      </c>
      <c r="I103" s="71" t="s">
        <v>359</v>
      </c>
      <c r="J103" s="71"/>
      <c r="K103" s="53"/>
      <c r="L103" s="37" t="str">
        <f t="shared" si="0"/>
        <v/>
      </c>
      <c r="M103" s="152"/>
      <c r="N103" s="137"/>
      <c r="O103" s="105"/>
      <c r="P103" s="105"/>
      <c r="Q103" s="132"/>
      <c r="R103" s="121"/>
      <c r="S103" s="132"/>
      <c r="T103" s="121"/>
      <c r="U103" s="104"/>
      <c r="V103" s="104"/>
      <c r="W103" s="132"/>
      <c r="X103" s="121"/>
      <c r="Y103" s="132"/>
      <c r="Z103" s="121"/>
      <c r="AA103" s="132"/>
      <c r="AB103" s="67"/>
      <c r="AC103" s="545"/>
    </row>
    <row r="104" spans="1:30" s="34" customFormat="1" ht="21" customHeight="1" outlineLevel="1" x14ac:dyDescent="0.25">
      <c r="A104" s="39">
        <v>55</v>
      </c>
      <c r="B104" s="39"/>
      <c r="C104" s="24" t="s">
        <v>21</v>
      </c>
      <c r="D104" s="44" t="s">
        <v>83</v>
      </c>
      <c r="E104" s="24" t="s">
        <v>150</v>
      </c>
      <c r="F104" s="24"/>
      <c r="G104" s="24" t="s">
        <v>32</v>
      </c>
      <c r="H104" s="24" t="str">
        <f>IFERROR(IF(OR(O104&lt;&gt;"",P104&lt;&gt;"",Q104&lt;&gt;""),"Opt 2: "&amp;VLOOKUP(N104,Deliverables!$A$4:$G$42,3,FALSE)&amp;CHAR(10),"")&amp; IF(S104&lt;&gt;"","Opt 5: "&amp;VLOOKUP(R104,Deliverables!$A$4:$G$42,4,FALSE)&amp;CHAR(10),"")&amp; IF(OR(U104&lt;&gt;"",V104&lt;&gt;"",W104&lt;&gt;""),"Opt 3: "&amp;VLOOKUP(T104,Deliverables!$A$4:$G$42,5,FALSE)&amp;CHAR(10),"")&amp; IF(Y104&lt;&gt;"","Opt 4: "&amp;VLOOKUP(X104,Deliverables!$A$4:$G$42,6,FALSE)&amp;CHAR(10),"")&amp; IF(AA104&lt;&gt;"","Opt 7: "&amp;VLOOKUP(Z104,Deliverables!$A$4:$G$42,7,FALSE),""),"&lt;Autofilled&gt;")</f>
        <v>Opt 3: RAN5#84 (Aug-19)
Opt 4: RAN5#87 (May-20)
Opt 7: RAN5#87 (May-20)</v>
      </c>
      <c r="I104" s="36"/>
      <c r="J104" s="24" t="s">
        <v>468</v>
      </c>
      <c r="K104" s="53">
        <v>0.1</v>
      </c>
      <c r="L104" s="37">
        <f t="shared" si="0"/>
        <v>1</v>
      </c>
      <c r="M104" s="152"/>
      <c r="N104" s="137"/>
      <c r="O104" s="105"/>
      <c r="P104" s="105"/>
      <c r="Q104" s="132"/>
      <c r="R104" s="121"/>
      <c r="S104" s="132"/>
      <c r="T104" s="121">
        <v>5</v>
      </c>
      <c r="U104" s="104">
        <v>1</v>
      </c>
      <c r="V104" s="104"/>
      <c r="W104" s="132"/>
      <c r="X104" s="121">
        <v>1</v>
      </c>
      <c r="Y104" s="132">
        <v>1</v>
      </c>
      <c r="Z104" s="121">
        <v>1</v>
      </c>
      <c r="AA104" s="132">
        <v>1</v>
      </c>
      <c r="AB104" s="42"/>
      <c r="AC104" s="545"/>
    </row>
    <row r="105" spans="1:30" s="34" customFormat="1" ht="21" customHeight="1" outlineLevel="1" x14ac:dyDescent="0.25">
      <c r="A105" s="35">
        <v>56</v>
      </c>
      <c r="B105" s="35"/>
      <c r="C105" s="24" t="s">
        <v>21</v>
      </c>
      <c r="D105" s="44" t="s">
        <v>84</v>
      </c>
      <c r="E105" s="24" t="s">
        <v>153</v>
      </c>
      <c r="F105" s="24"/>
      <c r="G105" s="24" t="s">
        <v>32</v>
      </c>
      <c r="H105" s="24" t="str">
        <f>IFERROR(IF(OR(O105&lt;&gt;"",P105&lt;&gt;"",Q105&lt;&gt;""),"Opt 2: "&amp;VLOOKUP(N105,Deliverables!$A$4:$G$42,3,FALSE)&amp;CHAR(10),"")&amp; IF(S105&lt;&gt;"","Opt 5: "&amp;VLOOKUP(R105,Deliverables!$A$4:$G$42,4,FALSE)&amp;CHAR(10),"")&amp; IF(OR(U105&lt;&gt;"",V105&lt;&gt;"",W105&lt;&gt;""),"Opt 3: "&amp;VLOOKUP(T105,Deliverables!$A$4:$G$42,5,FALSE)&amp;CHAR(10),"")&amp; IF(Y105&lt;&gt;"","Opt 4: "&amp;VLOOKUP(X105,Deliverables!$A$4:$G$42,6,FALSE)&amp;CHAR(10),"")&amp; IF(AA105&lt;&gt;"","Opt 7: "&amp;VLOOKUP(Z105,Deliverables!$A$4:$G$42,7,FALSE),""),"&lt;Autofilled&gt;")</f>
        <v>Opt 3: RAN5#84 (Aug-19)
Opt 4: RAN5#87 (May-20)
Opt 7: RAN5#87 (May-20)</v>
      </c>
      <c r="I105" s="36"/>
      <c r="J105" s="24" t="s">
        <v>468</v>
      </c>
      <c r="K105" s="53">
        <v>0.1</v>
      </c>
      <c r="L105" s="37">
        <f t="shared" si="0"/>
        <v>1</v>
      </c>
      <c r="M105" s="152"/>
      <c r="N105" s="137"/>
      <c r="O105" s="105"/>
      <c r="P105" s="105"/>
      <c r="Q105" s="132"/>
      <c r="R105" s="121"/>
      <c r="S105" s="132"/>
      <c r="T105" s="121">
        <v>5</v>
      </c>
      <c r="U105" s="104">
        <v>1</v>
      </c>
      <c r="V105" s="104"/>
      <c r="W105" s="132"/>
      <c r="X105" s="121">
        <v>1</v>
      </c>
      <c r="Y105" s="132">
        <v>1</v>
      </c>
      <c r="Z105" s="121">
        <v>1</v>
      </c>
      <c r="AA105" s="132">
        <v>1</v>
      </c>
      <c r="AB105" s="42"/>
      <c r="AC105" s="545"/>
    </row>
    <row r="106" spans="1:30" s="34" customFormat="1" ht="21" customHeight="1" outlineLevel="1" x14ac:dyDescent="0.25">
      <c r="A106" s="39">
        <v>57</v>
      </c>
      <c r="B106" s="39"/>
      <c r="C106" s="24" t="s">
        <v>21</v>
      </c>
      <c r="D106" s="44" t="s">
        <v>85</v>
      </c>
      <c r="E106" s="549" t="s">
        <v>152</v>
      </c>
      <c r="F106" s="24"/>
      <c r="G106" s="24" t="s">
        <v>32</v>
      </c>
      <c r="H106" s="24" t="str">
        <f>IFERROR(IF(OR(O106&lt;&gt;"",P106&lt;&gt;"",Q106&lt;&gt;""),"Opt 2: "&amp;VLOOKUP(N106,Deliverables!$A$4:$G$42,3,FALSE)&amp;CHAR(10),"")&amp; IF(S106&lt;&gt;"","Opt 5: "&amp;VLOOKUP(R106,Deliverables!$A$4:$G$42,4,FALSE)&amp;CHAR(10),"")&amp; IF(OR(U106&lt;&gt;"",V106&lt;&gt;"",W106&lt;&gt;""),"Opt 3: "&amp;VLOOKUP(T106,Deliverables!$A$4:$G$42,5,FALSE)&amp;CHAR(10),"")&amp; IF(Y106&lt;&gt;"","Opt 4: "&amp;VLOOKUP(X106,Deliverables!$A$4:$G$42,6,FALSE)&amp;CHAR(10),"")&amp; IF(AA106&lt;&gt;"","Opt 7: "&amp;VLOOKUP(Z106,Deliverables!$A$4:$G$42,7,FALSE),""),"&lt;Autofilled&gt;")</f>
        <v>Opt 3: RAN5#87 (May-20)
Opt 7: RAN5#87 (May-20)</v>
      </c>
      <c r="I106" s="36" t="s">
        <v>359</v>
      </c>
      <c r="J106" s="24" t="s">
        <v>830</v>
      </c>
      <c r="K106" s="53">
        <v>1</v>
      </c>
      <c r="L106" s="37">
        <f t="shared" si="0"/>
        <v>0.9</v>
      </c>
      <c r="M106" s="152"/>
      <c r="N106" s="137"/>
      <c r="O106" s="105"/>
      <c r="P106" s="105"/>
      <c r="Q106" s="132"/>
      <c r="R106" s="121"/>
      <c r="S106" s="132"/>
      <c r="T106" s="572">
        <v>8</v>
      </c>
      <c r="U106" s="104">
        <v>0.9</v>
      </c>
      <c r="V106" s="104"/>
      <c r="W106" s="132"/>
      <c r="X106" s="573"/>
      <c r="Y106" s="573"/>
      <c r="Z106" s="121">
        <v>1</v>
      </c>
      <c r="AA106" s="570">
        <v>0.9</v>
      </c>
      <c r="AB106" s="42"/>
      <c r="AC106" s="545"/>
    </row>
    <row r="107" spans="1:30" s="539" customFormat="1" ht="21" customHeight="1" outlineLevel="1" x14ac:dyDescent="0.25">
      <c r="A107" s="544">
        <v>58</v>
      </c>
      <c r="B107" s="544"/>
      <c r="C107" s="536" t="s">
        <v>21</v>
      </c>
      <c r="D107" s="549" t="s">
        <v>998</v>
      </c>
      <c r="E107" s="536" t="s">
        <v>997</v>
      </c>
      <c r="F107" s="536"/>
      <c r="G107" s="629"/>
      <c r="H107" s="536" t="str">
        <f>IFERROR(IF(OR(O107&lt;&gt;"",P107&lt;&gt;"",Q107&lt;&gt;""),"Opt 2: "&amp;VLOOKUP(N107,Deliverables!$A$4:$G$42,3,FALSE)&amp;CHAR(10),"")&amp; IF(S107&lt;&gt;"","Opt 5: "&amp;VLOOKUP(R107,Deliverables!$A$4:$G$42,4,FALSE)&amp;CHAR(10),"")&amp; IF(OR(U107&lt;&gt;"",V107&lt;&gt;"",W107&lt;&gt;""),"Opt 3: "&amp;VLOOKUP(T107,Deliverables!$A$4:$G$42,5,FALSE)&amp;CHAR(10),"")&amp; IF(Y107&lt;&gt;"","Opt 4: "&amp;VLOOKUP(X107,Deliverables!$A$4:$G$42,6,FALSE)&amp;CHAR(10),"")&amp; IF(AA107&lt;&gt;"","Opt 7: "&amp;VLOOKUP(Z107,Deliverables!$A$4:$G$42,7,FALSE),""),"&lt;Autofilled&gt;")</f>
        <v xml:space="preserve">Opt 4: RAN5#88 (Aug-20)
</v>
      </c>
      <c r="I107" s="541"/>
      <c r="J107" s="536"/>
      <c r="K107" s="550">
        <v>1</v>
      </c>
      <c r="L107" s="542">
        <f>IF(COUNT(O107,P107,Q107,S107,U107,V107,W107,Y107,AA107)&gt;0,SUM(O107,P107,Q107,S107,U107,V107,W107,Y107,AA107)/COUNT(O107,P107,Q107,S107,U107,V107,W107,Y107,AA107),"")</f>
        <v>0</v>
      </c>
      <c r="M107" s="575"/>
      <c r="N107" s="574"/>
      <c r="O107" s="571"/>
      <c r="P107" s="571"/>
      <c r="Q107" s="573"/>
      <c r="R107" s="572"/>
      <c r="S107" s="573"/>
      <c r="T107" s="573"/>
      <c r="U107" s="573"/>
      <c r="V107" s="570"/>
      <c r="W107" s="573"/>
      <c r="X107" s="572">
        <v>2</v>
      </c>
      <c r="Y107" s="573">
        <v>0</v>
      </c>
      <c r="Z107" s="573"/>
      <c r="AA107" s="573"/>
      <c r="AB107" s="547"/>
      <c r="AC107" s="545"/>
    </row>
    <row r="108" spans="1:30" s="34" customFormat="1" ht="48" customHeight="1" outlineLevel="1" x14ac:dyDescent="0.25">
      <c r="A108" s="35">
        <v>59</v>
      </c>
      <c r="B108" s="35"/>
      <c r="C108" s="24" t="s">
        <v>21</v>
      </c>
      <c r="D108" s="44" t="s">
        <v>86</v>
      </c>
      <c r="E108" s="24" t="s">
        <v>151</v>
      </c>
      <c r="F108" s="24"/>
      <c r="G108" s="24" t="s">
        <v>32</v>
      </c>
      <c r="H108" s="24" t="str">
        <f>IFERROR(IF(OR(O108&lt;&gt;"",P108&lt;&gt;"",Q108&lt;&gt;""),"Opt 2: "&amp;VLOOKUP(N108,Deliverables!$A$4:$G$42,3,FALSE)&amp;CHAR(10),"")&amp; IF(S108&lt;&gt;"","Opt 5: "&amp;VLOOKUP(R108,Deliverables!$A$4:$G$42,4,FALSE)&amp;CHAR(10),"")&amp; IF(OR(U108&lt;&gt;"",V108&lt;&gt;"",W108&lt;&gt;""),"Opt 3: "&amp;VLOOKUP(T108,Deliverables!$A$4:$G$42,5,FALSE)&amp;CHAR(10),"")&amp; IF(Y108&lt;&gt;"","Opt 4: "&amp;VLOOKUP(X108,Deliverables!$A$4:$G$42,6,FALSE)&amp;CHAR(10),"")&amp; IF(AA108&lt;&gt;"","Opt 7: "&amp;VLOOKUP(Z108,Deliverables!$A$4:$G$42,7,FALSE),""),"&lt;Autofilled&gt;")</f>
        <v>Opt 3: RAN5#88 (Aug-20)
  MU: RAN5#87 (May-20)
  TT: RAN5#87 (May-20)
Opt 4: RAN5#87 (May-20)
Opt 7: RAN5#87 (May-20)</v>
      </c>
      <c r="I108" s="36" t="s">
        <v>359</v>
      </c>
      <c r="J108" s="32"/>
      <c r="K108" s="53">
        <v>1</v>
      </c>
      <c r="L108" s="37">
        <f t="shared" si="0"/>
        <v>0.5</v>
      </c>
      <c r="M108" s="152"/>
      <c r="N108" s="137"/>
      <c r="O108" s="105"/>
      <c r="P108" s="105"/>
      <c r="Q108" s="132"/>
      <c r="R108" s="121"/>
      <c r="S108" s="132"/>
      <c r="T108" s="572" t="s">
        <v>1306</v>
      </c>
      <c r="U108" s="104"/>
      <c r="V108" s="104">
        <v>0.5</v>
      </c>
      <c r="W108" s="132"/>
      <c r="X108" s="121">
        <v>1</v>
      </c>
      <c r="Y108" s="132">
        <v>0.5</v>
      </c>
      <c r="Z108" s="121">
        <v>1</v>
      </c>
      <c r="AA108" s="132">
        <v>0.5</v>
      </c>
      <c r="AB108" s="42"/>
      <c r="AC108" s="545"/>
    </row>
    <row r="109" spans="1:30" s="34" customFormat="1" ht="48" customHeight="1" outlineLevel="1" x14ac:dyDescent="0.25">
      <c r="A109" s="35">
        <v>60</v>
      </c>
      <c r="B109" s="35"/>
      <c r="C109" s="24" t="s">
        <v>21</v>
      </c>
      <c r="D109" s="44" t="s">
        <v>427</v>
      </c>
      <c r="E109" s="24" t="s">
        <v>428</v>
      </c>
      <c r="F109" s="24"/>
      <c r="G109" s="24" t="s">
        <v>32</v>
      </c>
      <c r="H109" s="24" t="str">
        <f>IFERROR(IF(OR(O109&lt;&gt;"",P109&lt;&gt;"",Q109&lt;&gt;""),"Opt 2: "&amp;VLOOKUP(N109,Deliverables!$A$4:$G$42,3,FALSE)&amp;CHAR(10),"")&amp; IF(S109&lt;&gt;"","Opt 5: "&amp;VLOOKUP(R109,Deliverables!$A$4:$G$42,4,FALSE)&amp;CHAR(10),"")&amp; IF(OR(U109&lt;&gt;"",V109&lt;&gt;"",W109&lt;&gt;""),"Opt 3: "&amp;VLOOKUP(T109,Deliverables!$A$4:$G$42,5,FALSE)&amp;CHAR(10),"")&amp; IF(Y109&lt;&gt;"","Opt 4: "&amp;VLOOKUP(X109,Deliverables!$A$4:$G$42,6,FALSE)&amp;CHAR(10),"")&amp; IF(AA109&lt;&gt;"","Opt 7: "&amp;VLOOKUP(Z109,Deliverables!$A$4:$G$42,7,FALSE),""),"&lt;Autofilled&gt;")</f>
        <v>Opt 3: RAN5#88 (Aug-20)
  MU: RAN5#87 (May-20)
  TT: RAN5#87 (May-20)
Opt 4: RAN5#87 (May-20)
Opt 7: RAN5#87 (May-20)</v>
      </c>
      <c r="I109" s="36"/>
      <c r="J109" s="32"/>
      <c r="K109" s="548">
        <v>0.4</v>
      </c>
      <c r="L109" s="37">
        <f t="shared" si="0"/>
        <v>0</v>
      </c>
      <c r="M109" s="152"/>
      <c r="N109" s="137"/>
      <c r="O109" s="105"/>
      <c r="P109" s="105"/>
      <c r="Q109" s="132"/>
      <c r="R109" s="121"/>
      <c r="S109" s="132"/>
      <c r="T109" s="572" t="s">
        <v>1306</v>
      </c>
      <c r="U109" s="104"/>
      <c r="V109" s="104"/>
      <c r="W109" s="132">
        <v>0</v>
      </c>
      <c r="X109" s="121">
        <v>1</v>
      </c>
      <c r="Y109" s="132">
        <v>0</v>
      </c>
      <c r="Z109" s="121">
        <v>1</v>
      </c>
      <c r="AA109" s="132">
        <v>0</v>
      </c>
      <c r="AB109" s="42"/>
      <c r="AC109" s="545"/>
    </row>
    <row r="110" spans="1:30" s="69" customFormat="1" ht="33" customHeight="1" outlineLevel="1" x14ac:dyDescent="0.25">
      <c r="A110" s="64"/>
      <c r="B110" s="64"/>
      <c r="C110" s="65" t="s">
        <v>21</v>
      </c>
      <c r="D110" s="65" t="s">
        <v>469</v>
      </c>
      <c r="E110" s="65" t="s">
        <v>473</v>
      </c>
      <c r="F110" s="65"/>
      <c r="G110" s="65"/>
      <c r="H110" s="71" t="str">
        <f>IFERROR(IF(OR(O110&lt;&gt;"",P110&lt;&gt;"",Q110&lt;&gt;""),"Opt 2: "&amp;VLOOKUP(N110,Deliverables!$A$4:$G$42,3,FALSE)&amp;CHAR(10),"")&amp; IF(S110&lt;&gt;"","Opt 5: "&amp;VLOOKUP(R110,Deliverables!$A$4:$G$42,4,FALSE)&amp;CHAR(10),"")&amp; IF(OR(U110&lt;&gt;"",V110&lt;&gt;"",W110&lt;&gt;""),"Opt 3: "&amp;VLOOKUP(T110,Deliverables!$A$4:$G$42,5,FALSE)&amp;CHAR(10),"")&amp; IF(Y110&lt;&gt;"","Opt 4: "&amp;VLOOKUP(X110,Deliverables!$A$4:$G$42,6,FALSE)&amp;CHAR(10),"")&amp; IF(AA110&lt;&gt;"","Opt 7: "&amp;VLOOKUP(Z110,Deliverables!$A$4:$G$42,7,FALSE),""),"&lt;Autofilled&gt;")</f>
        <v/>
      </c>
      <c r="I110" s="71"/>
      <c r="J110" s="65"/>
      <c r="K110" s="62"/>
      <c r="L110" s="37" t="str">
        <f t="shared" si="0"/>
        <v/>
      </c>
      <c r="M110" s="152"/>
      <c r="N110" s="137"/>
      <c r="O110" s="105"/>
      <c r="P110" s="105"/>
      <c r="Q110" s="132"/>
      <c r="R110" s="121"/>
      <c r="S110" s="132"/>
      <c r="T110" s="121"/>
      <c r="U110" s="104"/>
      <c r="V110" s="104"/>
      <c r="W110" s="132"/>
      <c r="X110" s="121"/>
      <c r="Y110" s="132"/>
      <c r="Z110" s="121"/>
      <c r="AA110" s="132"/>
      <c r="AB110" s="67"/>
      <c r="AC110" s="545"/>
    </row>
    <row r="111" spans="1:30" s="69" customFormat="1" ht="33" customHeight="1" outlineLevel="1" x14ac:dyDescent="0.25">
      <c r="A111" s="64"/>
      <c r="B111" s="64"/>
      <c r="C111" s="65" t="s">
        <v>21</v>
      </c>
      <c r="D111" s="65" t="s">
        <v>470</v>
      </c>
      <c r="E111" s="65" t="s">
        <v>474</v>
      </c>
      <c r="F111" s="65"/>
      <c r="G111" s="65"/>
      <c r="H111" s="71" t="str">
        <f>IFERROR(IF(OR(O111&lt;&gt;"",P111&lt;&gt;"",Q111&lt;&gt;""),"Opt 2: "&amp;VLOOKUP(N111,Deliverables!$A$4:$G$42,3,FALSE)&amp;CHAR(10),"")&amp; IF(S111&lt;&gt;"","Opt 5: "&amp;VLOOKUP(R111,Deliverables!$A$4:$G$42,4,FALSE)&amp;CHAR(10),"")&amp; IF(OR(U111&lt;&gt;"",V111&lt;&gt;"",W111&lt;&gt;""),"Opt 3: "&amp;VLOOKUP(T111,Deliverables!$A$4:$G$42,5,FALSE)&amp;CHAR(10),"")&amp; IF(Y111&lt;&gt;"","Opt 4: "&amp;VLOOKUP(X111,Deliverables!$A$4:$G$42,6,FALSE)&amp;CHAR(10),"")&amp; IF(AA111&lt;&gt;"","Opt 7: "&amp;VLOOKUP(Z111,Deliverables!$A$4:$G$42,7,FALSE),""),"&lt;Autofilled&gt;")</f>
        <v/>
      </c>
      <c r="I111" s="71"/>
      <c r="J111" s="65"/>
      <c r="K111" s="62"/>
      <c r="L111" s="37" t="str">
        <f t="shared" si="0"/>
        <v/>
      </c>
      <c r="M111" s="152"/>
      <c r="N111" s="137"/>
      <c r="O111" s="105"/>
      <c r="P111" s="105"/>
      <c r="Q111" s="132"/>
      <c r="R111" s="121"/>
      <c r="S111" s="132"/>
      <c r="T111" s="121"/>
      <c r="U111" s="104"/>
      <c r="V111" s="104"/>
      <c r="W111" s="132"/>
      <c r="X111" s="121"/>
      <c r="Y111" s="132"/>
      <c r="Z111" s="121"/>
      <c r="AA111" s="132"/>
      <c r="AB111" s="67"/>
      <c r="AC111" s="545"/>
    </row>
    <row r="112" spans="1:30" s="34" customFormat="1" ht="48" customHeight="1" outlineLevel="1" x14ac:dyDescent="0.25">
      <c r="A112" s="35">
        <v>61</v>
      </c>
      <c r="B112" s="35" t="s">
        <v>762</v>
      </c>
      <c r="C112" s="24" t="s">
        <v>21</v>
      </c>
      <c r="D112" s="44" t="s">
        <v>471</v>
      </c>
      <c r="E112" s="549" t="s">
        <v>472</v>
      </c>
      <c r="F112" s="24"/>
      <c r="G112" s="24" t="s">
        <v>175</v>
      </c>
      <c r="H112" s="24" t="str">
        <f>IFERROR(IF(OR(O112&lt;&gt;"",P112&lt;&gt;"",Q112&lt;&gt;""),"Opt 2: "&amp;VLOOKUP(N112,Deliverables!$A$4:$G$42,3,FALSE)&amp;CHAR(10),"")&amp; IF(S112&lt;&gt;"","Opt 5: "&amp;VLOOKUP(R112,Deliverables!$A$4:$G$42,4,FALSE)&amp;CHAR(10),"")&amp; IF(OR(U112&lt;&gt;"",V112&lt;&gt;"",W112&lt;&gt;""),"Opt 3: "&amp;VLOOKUP(T112,Deliverables!$A$4:$G$42,5,FALSE)&amp;CHAR(10),"")&amp; IF(Y112&lt;&gt;"","Opt 4: "&amp;VLOOKUP(X112,Deliverables!$A$4:$G$42,6,FALSE)&amp;CHAR(10),"")&amp; IF(AA112&lt;&gt;"","Opt 7: "&amp;VLOOKUP(Z112,Deliverables!$A$4:$G$42,7,FALSE),""),"&lt;Autofilled&gt;")</f>
        <v xml:space="preserve">Opt 2: RAN5#87 (May-20)
</v>
      </c>
      <c r="I112" s="36"/>
      <c r="J112" s="32" t="s">
        <v>831</v>
      </c>
      <c r="K112" s="548">
        <v>0.4</v>
      </c>
      <c r="L112" s="37">
        <f t="shared" si="0"/>
        <v>0</v>
      </c>
      <c r="M112" s="152"/>
      <c r="N112" s="574">
        <v>7</v>
      </c>
      <c r="O112" s="105"/>
      <c r="P112" s="105"/>
      <c r="Q112" s="132">
        <v>0</v>
      </c>
      <c r="R112" s="121"/>
      <c r="S112" s="132"/>
      <c r="T112" s="121"/>
      <c r="U112" s="104"/>
      <c r="V112" s="104"/>
      <c r="W112" s="132"/>
      <c r="X112" s="121"/>
      <c r="Y112" s="132"/>
      <c r="Z112" s="121"/>
      <c r="AA112" s="132"/>
      <c r="AB112" s="42"/>
      <c r="AC112" s="545"/>
    </row>
    <row r="113" spans="1:30" s="69" customFormat="1" ht="33" customHeight="1" outlineLevel="1" x14ac:dyDescent="0.25">
      <c r="A113" s="64"/>
      <c r="B113" s="64"/>
      <c r="C113" s="65" t="s">
        <v>21</v>
      </c>
      <c r="D113" s="65" t="s">
        <v>87</v>
      </c>
      <c r="E113" s="589" t="s">
        <v>1135</v>
      </c>
      <c r="F113" s="65"/>
      <c r="G113" s="65"/>
      <c r="H113" s="71" t="str">
        <f>IFERROR(IF(OR(O113&lt;&gt;"",P113&lt;&gt;"",Q113&lt;&gt;""),"Opt 2: "&amp;VLOOKUP(N113,Deliverables!$A$4:$G$42,3,FALSE)&amp;CHAR(10),"")&amp; IF(S113&lt;&gt;"","Opt 5: "&amp;VLOOKUP(R113,Deliverables!$A$4:$G$42,4,FALSE)&amp;CHAR(10),"")&amp; IF(OR(U113&lt;&gt;"",V113&lt;&gt;"",W113&lt;&gt;""),"Opt 3: "&amp;VLOOKUP(T113,Deliverables!$A$4:$G$42,5,FALSE)&amp;CHAR(10),"")&amp; IF(Y113&lt;&gt;"","Opt 4: "&amp;VLOOKUP(X113,Deliverables!$A$4:$G$42,6,FALSE)&amp;CHAR(10),"")&amp; IF(AA113&lt;&gt;"","Opt 7: "&amp;VLOOKUP(Z113,Deliverables!$A$4:$G$42,7,FALSE),""),"&lt;Autofilled&gt;")</f>
        <v/>
      </c>
      <c r="I113" s="71"/>
      <c r="J113" s="65"/>
      <c r="K113" s="62"/>
      <c r="L113" s="37" t="str">
        <f t="shared" si="0"/>
        <v/>
      </c>
      <c r="M113" s="152"/>
      <c r="N113" s="137"/>
      <c r="O113" s="105"/>
      <c r="P113" s="105"/>
      <c r="Q113" s="132"/>
      <c r="R113" s="121"/>
      <c r="S113" s="132"/>
      <c r="T113" s="121"/>
      <c r="U113" s="104"/>
      <c r="V113" s="104"/>
      <c r="W113" s="132"/>
      <c r="X113" s="121"/>
      <c r="Y113" s="132"/>
      <c r="Z113" s="121"/>
      <c r="AA113" s="132"/>
      <c r="AB113" s="67"/>
      <c r="AC113" s="545"/>
    </row>
    <row r="114" spans="1:30" s="69" customFormat="1" ht="40.15" customHeight="1" outlineLevel="1" x14ac:dyDescent="0.25">
      <c r="A114" s="70"/>
      <c r="B114" s="70"/>
      <c r="C114" s="65" t="s">
        <v>21</v>
      </c>
      <c r="D114" s="65" t="s">
        <v>195</v>
      </c>
      <c r="E114" s="589" t="s">
        <v>1221</v>
      </c>
      <c r="F114" s="65"/>
      <c r="G114" s="71"/>
      <c r="H114" s="71" t="str">
        <f>IFERROR(IF(OR(O114&lt;&gt;"",P114&lt;&gt;"",Q114&lt;&gt;""),"Opt 2: "&amp;VLOOKUP(N114,Deliverables!$A$4:$G$42,3,FALSE)&amp;CHAR(10),"")&amp; IF(S114&lt;&gt;"","Opt 5: "&amp;VLOOKUP(R114,Deliverables!$A$4:$G$42,4,FALSE)&amp;CHAR(10),"")&amp; IF(OR(U114&lt;&gt;"",V114&lt;&gt;"",W114&lt;&gt;""),"Opt 3: "&amp;VLOOKUP(T114,Deliverables!$A$4:$G$42,5,FALSE)&amp;CHAR(10),"")&amp; IF(Y114&lt;&gt;"","Opt 4: "&amp;VLOOKUP(X114,Deliverables!$A$4:$G$42,6,FALSE)&amp;CHAR(10),"")&amp; IF(AA114&lt;&gt;"","Opt 7: "&amp;VLOOKUP(Z114,Deliverables!$A$4:$G$42,7,FALSE),""),"&lt;Autofilled&gt;")</f>
        <v/>
      </c>
      <c r="I114" s="71"/>
      <c r="J114" s="71" t="s">
        <v>832</v>
      </c>
      <c r="K114" s="43"/>
      <c r="L114" s="37" t="str">
        <f t="shared" si="0"/>
        <v/>
      </c>
      <c r="M114" s="152"/>
      <c r="N114" s="137"/>
      <c r="O114" s="105"/>
      <c r="P114" s="105"/>
      <c r="Q114" s="132"/>
      <c r="R114" s="121"/>
      <c r="S114" s="132"/>
      <c r="T114" s="121"/>
      <c r="U114" s="104"/>
      <c r="V114" s="104"/>
      <c r="W114" s="132"/>
      <c r="X114" s="121"/>
      <c r="Y114" s="132"/>
      <c r="Z114" s="121"/>
      <c r="AA114" s="132"/>
      <c r="AB114" s="67"/>
      <c r="AC114" s="545"/>
    </row>
    <row r="115" spans="1:30" s="69" customFormat="1" ht="40.15" customHeight="1" outlineLevel="1" x14ac:dyDescent="0.25">
      <c r="A115" s="70"/>
      <c r="B115" s="70"/>
      <c r="C115" s="65" t="s">
        <v>21</v>
      </c>
      <c r="D115" s="65" t="s">
        <v>196</v>
      </c>
      <c r="E115" s="589" t="s">
        <v>1222</v>
      </c>
      <c r="F115" s="65"/>
      <c r="G115" s="65"/>
      <c r="H115" s="71" t="str">
        <f>IFERROR(IF(OR(O115&lt;&gt;"",P115&lt;&gt;"",Q115&lt;&gt;""),"Opt 2: "&amp;VLOOKUP(N115,Deliverables!$A$4:$G$42,3,FALSE)&amp;CHAR(10),"")&amp; IF(S115&lt;&gt;"","Opt 5: "&amp;VLOOKUP(R115,Deliverables!$A$4:$G$42,4,FALSE)&amp;CHAR(10),"")&amp; IF(OR(U115&lt;&gt;"",V115&lt;&gt;"",W115&lt;&gt;""),"Opt 3: "&amp;VLOOKUP(T115,Deliverables!$A$4:$G$42,5,FALSE)&amp;CHAR(10),"")&amp; IF(Y115&lt;&gt;"","Opt 4: "&amp;VLOOKUP(X115,Deliverables!$A$4:$G$42,6,FALSE)&amp;CHAR(10),"")&amp; IF(AA115&lt;&gt;"","Opt 7: "&amp;VLOOKUP(Z115,Deliverables!$A$4:$G$42,7,FALSE),""),"&lt;Autofilled&gt;")</f>
        <v/>
      </c>
      <c r="I115" s="71"/>
      <c r="J115" s="71"/>
      <c r="K115" s="53"/>
      <c r="L115" s="37" t="str">
        <f t="shared" si="0"/>
        <v/>
      </c>
      <c r="M115" s="152"/>
      <c r="N115" s="137"/>
      <c r="O115" s="105"/>
      <c r="P115" s="105"/>
      <c r="Q115" s="132"/>
      <c r="R115" s="121"/>
      <c r="S115" s="132"/>
      <c r="T115" s="121"/>
      <c r="U115" s="104"/>
      <c r="V115" s="104"/>
      <c r="W115" s="132"/>
      <c r="X115" s="121"/>
      <c r="Y115" s="132"/>
      <c r="Z115" s="121"/>
      <c r="AA115" s="132"/>
      <c r="AB115" s="67"/>
      <c r="AC115" s="545"/>
    </row>
    <row r="116" spans="1:30" s="34" customFormat="1" ht="40.15" customHeight="1" outlineLevel="1" x14ac:dyDescent="0.25">
      <c r="A116" s="57">
        <v>62</v>
      </c>
      <c r="B116" s="57" t="s">
        <v>762</v>
      </c>
      <c r="C116" s="24" t="s">
        <v>21</v>
      </c>
      <c r="D116" s="24" t="s">
        <v>197</v>
      </c>
      <c r="E116" s="549" t="s">
        <v>198</v>
      </c>
      <c r="F116" s="44"/>
      <c r="G116" s="44" t="s">
        <v>332</v>
      </c>
      <c r="H116" s="24" t="str">
        <f>IFERROR(IF(OR(O116&lt;&gt;"",P116&lt;&gt;"",Q116&lt;&gt;""),"Opt 2: "&amp;VLOOKUP(N116,Deliverables!$A$4:$G$42,3,FALSE)&amp;CHAR(10),"")&amp; IF(S116&lt;&gt;"","Opt 5: "&amp;VLOOKUP(R116,Deliverables!$A$4:$G$42,4,FALSE)&amp;CHAR(10),"")&amp; IF(OR(U116&lt;&gt;"",V116&lt;&gt;"",W116&lt;&gt;""),"Opt 3: "&amp;VLOOKUP(T116,Deliverables!$A$4:$G$42,5,FALSE)&amp;CHAR(10),"")&amp; IF(Y116&lt;&gt;"","Opt 4: "&amp;VLOOKUP(X116,Deliverables!$A$4:$G$42,6,FALSE)&amp;CHAR(10),"")&amp; IF(AA116&lt;&gt;"","Opt 7: "&amp;VLOOKUP(Z116,Deliverables!$A$4:$G$42,7,FALSE),""),"&lt;Autofilled&gt;")</f>
        <v>Opt 3: RAN5#84 (Aug-19)
Opt 4: RAN5#87 (May-20)
Opt 7: RAN5#87 (May-20)</v>
      </c>
      <c r="I116" s="58" t="s">
        <v>365</v>
      </c>
      <c r="J116" s="36" t="s">
        <v>833</v>
      </c>
      <c r="K116" s="53">
        <v>1</v>
      </c>
      <c r="L116" s="37">
        <f t="shared" si="0"/>
        <v>1</v>
      </c>
      <c r="M116" s="152"/>
      <c r="N116" s="137"/>
      <c r="O116" s="105"/>
      <c r="P116" s="105"/>
      <c r="Q116" s="132"/>
      <c r="R116" s="121"/>
      <c r="S116" s="132"/>
      <c r="T116" s="121">
        <v>5</v>
      </c>
      <c r="U116" s="104">
        <v>1</v>
      </c>
      <c r="V116" s="104"/>
      <c r="W116" s="132"/>
      <c r="X116" s="121">
        <v>1</v>
      </c>
      <c r="Y116" s="132">
        <v>1</v>
      </c>
      <c r="Z116" s="121">
        <v>1</v>
      </c>
      <c r="AA116" s="132">
        <v>1</v>
      </c>
      <c r="AB116" s="59"/>
      <c r="AC116" s="545"/>
      <c r="AD116" s="56"/>
    </row>
    <row r="117" spans="1:30" s="34" customFormat="1" ht="40.15" customHeight="1" outlineLevel="1" x14ac:dyDescent="0.25">
      <c r="A117" s="57">
        <v>63</v>
      </c>
      <c r="B117" s="57" t="s">
        <v>762</v>
      </c>
      <c r="C117" s="24" t="s">
        <v>21</v>
      </c>
      <c r="D117" s="24" t="s">
        <v>199</v>
      </c>
      <c r="E117" s="549" t="s">
        <v>519</v>
      </c>
      <c r="F117" s="549"/>
      <c r="G117" s="44" t="s">
        <v>332</v>
      </c>
      <c r="H117" s="24" t="str">
        <f>IFERROR(IF(OR(O117&lt;&gt;"",P117&lt;&gt;"",Q117&lt;&gt;""),"Opt 2: "&amp;VLOOKUP(N117,Deliverables!$A$4:$G$42,3,FALSE)&amp;CHAR(10),"")&amp; IF(S117&lt;&gt;"","Opt 5: "&amp;VLOOKUP(R117,Deliverables!$A$4:$G$42,4,FALSE)&amp;CHAR(10),"")&amp; IF(OR(U117&lt;&gt;"",V117&lt;&gt;"",W117&lt;&gt;""),"Opt 3: "&amp;VLOOKUP(T117,Deliverables!$A$4:$G$42,5,FALSE)&amp;CHAR(10),"")&amp; IF(Y117&lt;&gt;"","Opt 4: "&amp;VLOOKUP(X117,Deliverables!$A$4:$G$42,6,FALSE)&amp;CHAR(10),"")&amp; IF(AA117&lt;&gt;"","Opt 7: "&amp;VLOOKUP(Z117,Deliverables!$A$4:$G$42,7,FALSE),""),"&lt;Autofilled&gt;")</f>
        <v>Opt 3: RAN5#84 (Aug-19)
Opt 4: RAN5#87 (May-20)
Opt 7: RAN5#87 (May-20)</v>
      </c>
      <c r="I117" s="58" t="s">
        <v>366</v>
      </c>
      <c r="J117" s="58" t="s">
        <v>834</v>
      </c>
      <c r="K117" s="53">
        <v>1</v>
      </c>
      <c r="L117" s="37">
        <f t="shared" si="0"/>
        <v>1</v>
      </c>
      <c r="M117" s="152"/>
      <c r="N117" s="137"/>
      <c r="O117" s="105"/>
      <c r="P117" s="105"/>
      <c r="Q117" s="132"/>
      <c r="R117" s="121"/>
      <c r="S117" s="132"/>
      <c r="T117" s="121">
        <v>5</v>
      </c>
      <c r="U117" s="104">
        <v>1</v>
      </c>
      <c r="V117" s="104"/>
      <c r="W117" s="132"/>
      <c r="X117" s="121">
        <v>1</v>
      </c>
      <c r="Y117" s="132">
        <v>1</v>
      </c>
      <c r="Z117" s="121">
        <v>1</v>
      </c>
      <c r="AA117" s="132">
        <v>1</v>
      </c>
      <c r="AB117" s="59"/>
      <c r="AC117" s="545"/>
      <c r="AD117" s="56"/>
    </row>
    <row r="118" spans="1:30" s="34" customFormat="1" ht="40.15" customHeight="1" outlineLevel="1" x14ac:dyDescent="0.25">
      <c r="A118" s="57">
        <v>64</v>
      </c>
      <c r="B118" s="57" t="s">
        <v>762</v>
      </c>
      <c r="C118" s="24" t="s">
        <v>21</v>
      </c>
      <c r="D118" s="24" t="s">
        <v>200</v>
      </c>
      <c r="E118" s="24" t="s">
        <v>550</v>
      </c>
      <c r="F118" s="44"/>
      <c r="G118" s="44" t="s">
        <v>332</v>
      </c>
      <c r="H118" s="24" t="str">
        <f>IFERROR(IF(OR(O118&lt;&gt;"",P118&lt;&gt;"",Q118&lt;&gt;""),"Opt 2: "&amp;VLOOKUP(N118,Deliverables!$A$4:$G$42,3,FALSE)&amp;CHAR(10),"")&amp; IF(S118&lt;&gt;"","Opt 5: "&amp;VLOOKUP(R118,Deliverables!$A$4:$G$42,4,FALSE)&amp;CHAR(10),"")&amp; IF(OR(U118&lt;&gt;"",V118&lt;&gt;"",W118&lt;&gt;""),"Opt 3: "&amp;VLOOKUP(T118,Deliverables!$A$4:$G$42,5,FALSE)&amp;CHAR(10),"")&amp; IF(Y118&lt;&gt;"","Opt 4: "&amp;VLOOKUP(X118,Deliverables!$A$4:$G$42,6,FALSE)&amp;CHAR(10),"")&amp; IF(AA118&lt;&gt;"","Opt 7: "&amp;VLOOKUP(Z118,Deliverables!$A$4:$G$42,7,FALSE),""),"&lt;Autofilled&gt;")</f>
        <v>Opt 3: RAN5#80 (Aug-18)
Opt 4: RAN5#87 (May-20)
Opt 7: RAN5#87 (May-20)</v>
      </c>
      <c r="I118" s="58" t="s">
        <v>367</v>
      </c>
      <c r="J118" s="58"/>
      <c r="K118" s="53">
        <v>1</v>
      </c>
      <c r="L118" s="37">
        <f t="shared" si="0"/>
        <v>1</v>
      </c>
      <c r="M118" s="152"/>
      <c r="N118" s="137"/>
      <c r="O118" s="105"/>
      <c r="P118" s="105"/>
      <c r="Q118" s="132"/>
      <c r="R118" s="121"/>
      <c r="S118" s="132"/>
      <c r="T118" s="121">
        <v>1.5</v>
      </c>
      <c r="U118" s="104">
        <v>1</v>
      </c>
      <c r="V118" s="104"/>
      <c r="W118" s="132"/>
      <c r="X118" s="121">
        <v>1</v>
      </c>
      <c r="Y118" s="132">
        <v>1</v>
      </c>
      <c r="Z118" s="121">
        <v>1</v>
      </c>
      <c r="AA118" s="132">
        <v>1</v>
      </c>
      <c r="AB118" s="59"/>
      <c r="AC118" s="545"/>
    </row>
    <row r="119" spans="1:30" s="34" customFormat="1" ht="40.15" customHeight="1" outlineLevel="1" x14ac:dyDescent="0.25">
      <c r="A119" s="57">
        <v>65</v>
      </c>
      <c r="B119" s="57" t="s">
        <v>762</v>
      </c>
      <c r="C119" s="24" t="s">
        <v>21</v>
      </c>
      <c r="D119" s="24" t="s">
        <v>201</v>
      </c>
      <c r="E119" s="24" t="s">
        <v>543</v>
      </c>
      <c r="F119" s="44"/>
      <c r="G119" s="44" t="s">
        <v>332</v>
      </c>
      <c r="H119" s="24" t="str">
        <f>IFERROR(IF(OR(O119&lt;&gt;"",P119&lt;&gt;"",Q119&lt;&gt;""),"Opt 2: "&amp;VLOOKUP(N119,Deliverables!$A$4:$G$42,3,FALSE)&amp;CHAR(10),"")&amp; IF(S119&lt;&gt;"","Opt 5: "&amp;VLOOKUP(R119,Deliverables!$A$4:$G$42,4,FALSE)&amp;CHAR(10),"")&amp; IF(OR(U119&lt;&gt;"",V119&lt;&gt;"",W119&lt;&gt;""),"Opt 3: "&amp;VLOOKUP(T119,Deliverables!$A$4:$G$42,5,FALSE)&amp;CHAR(10),"")&amp; IF(Y119&lt;&gt;"","Opt 4: "&amp;VLOOKUP(X119,Deliverables!$A$4:$G$42,6,FALSE)&amp;CHAR(10),"")&amp; IF(AA119&lt;&gt;"","Opt 7: "&amp;VLOOKUP(Z119,Deliverables!$A$4:$G$42,7,FALSE),""),"&lt;Autofilled&gt;")</f>
        <v>Opt 3: RAN5#88 (Aug-20)
  MU: RAN5#87 (May-20)
  TT: RAN5#87 (May-20)
Opt 4: RAN5#87 (May-20)
Opt 7: RAN5#87 (May-20)</v>
      </c>
      <c r="I119" s="58" t="s">
        <v>634</v>
      </c>
      <c r="J119" s="58"/>
      <c r="K119" s="53">
        <v>1</v>
      </c>
      <c r="L119" s="37">
        <f t="shared" si="0"/>
        <v>0.5</v>
      </c>
      <c r="M119" s="152"/>
      <c r="N119" s="137"/>
      <c r="O119" s="105"/>
      <c r="P119" s="105"/>
      <c r="Q119" s="132"/>
      <c r="R119" s="121"/>
      <c r="S119" s="132"/>
      <c r="T119" s="572" t="s">
        <v>1306</v>
      </c>
      <c r="U119" s="104"/>
      <c r="V119" s="104">
        <v>0.5</v>
      </c>
      <c r="W119" s="132"/>
      <c r="X119" s="121">
        <v>1</v>
      </c>
      <c r="Y119" s="132">
        <v>0.5</v>
      </c>
      <c r="Z119" s="121">
        <v>1</v>
      </c>
      <c r="AA119" s="132">
        <v>0.5</v>
      </c>
      <c r="AB119" s="59"/>
      <c r="AC119" s="545"/>
      <c r="AD119" s="56"/>
    </row>
    <row r="120" spans="1:30" s="286" customFormat="1" ht="40.15" customHeight="1" outlineLevel="1" x14ac:dyDescent="0.25">
      <c r="A120" s="287"/>
      <c r="B120" s="287"/>
      <c r="C120" s="284" t="s">
        <v>21</v>
      </c>
      <c r="D120" s="284" t="s">
        <v>878</v>
      </c>
      <c r="E120" s="284" t="s">
        <v>879</v>
      </c>
      <c r="F120" s="284"/>
      <c r="G120" s="284"/>
      <c r="H120" s="288"/>
      <c r="I120" s="288"/>
      <c r="J120" s="288"/>
      <c r="K120" s="280"/>
      <c r="L120" s="278"/>
      <c r="M120" s="294"/>
      <c r="N120" s="293"/>
      <c r="O120" s="290"/>
      <c r="P120" s="290"/>
      <c r="Q120" s="292"/>
      <c r="R120" s="291"/>
      <c r="S120" s="292"/>
      <c r="T120" s="291"/>
      <c r="U120" s="289"/>
      <c r="V120" s="578"/>
      <c r="W120" s="292"/>
      <c r="X120" s="291">
        <v>1</v>
      </c>
      <c r="Y120" s="578"/>
      <c r="Z120" s="291">
        <v>1</v>
      </c>
      <c r="AA120" s="578"/>
      <c r="AB120" s="285"/>
      <c r="AC120" s="545"/>
    </row>
    <row r="121" spans="1:30" s="276" customFormat="1" ht="40.15" customHeight="1" outlineLevel="1" x14ac:dyDescent="0.25">
      <c r="A121" s="281">
        <v>66</v>
      </c>
      <c r="B121" s="281"/>
      <c r="C121" s="275" t="s">
        <v>21</v>
      </c>
      <c r="D121" s="275" t="s">
        <v>880</v>
      </c>
      <c r="E121" s="275" t="s">
        <v>881</v>
      </c>
      <c r="F121" s="279"/>
      <c r="G121" s="279"/>
      <c r="H121" s="275"/>
      <c r="I121" s="282"/>
      <c r="J121" s="277" t="s">
        <v>861</v>
      </c>
      <c r="K121" s="280">
        <v>0</v>
      </c>
      <c r="L121" s="278"/>
      <c r="M121" s="294"/>
      <c r="N121" s="293"/>
      <c r="O121" s="290"/>
      <c r="P121" s="290"/>
      <c r="Q121" s="292"/>
      <c r="R121" s="291"/>
      <c r="S121" s="292"/>
      <c r="T121" s="291"/>
      <c r="U121" s="289"/>
      <c r="V121" s="289"/>
      <c r="W121" s="292"/>
      <c r="X121" s="291"/>
      <c r="Y121" s="292"/>
      <c r="Z121" s="291"/>
      <c r="AA121" s="292"/>
      <c r="AB121" s="283"/>
      <c r="AC121" s="545"/>
    </row>
    <row r="122" spans="1:30" s="276" customFormat="1" ht="40.15" customHeight="1" outlineLevel="1" x14ac:dyDescent="0.25">
      <c r="A122" s="281">
        <v>67</v>
      </c>
      <c r="B122" s="281"/>
      <c r="C122" s="275" t="s">
        <v>21</v>
      </c>
      <c r="D122" s="275" t="s">
        <v>882</v>
      </c>
      <c r="E122" s="275" t="s">
        <v>883</v>
      </c>
      <c r="F122" s="279"/>
      <c r="G122" s="279"/>
      <c r="H122" s="275"/>
      <c r="I122" s="282"/>
      <c r="J122" s="277" t="s">
        <v>861</v>
      </c>
      <c r="K122" s="280">
        <v>0</v>
      </c>
      <c r="L122" s="278"/>
      <c r="M122" s="294"/>
      <c r="N122" s="293"/>
      <c r="O122" s="290"/>
      <c r="P122" s="290"/>
      <c r="Q122" s="292"/>
      <c r="R122" s="291"/>
      <c r="S122" s="292"/>
      <c r="T122" s="291"/>
      <c r="U122" s="289"/>
      <c r="V122" s="289"/>
      <c r="W122" s="292"/>
      <c r="X122" s="291"/>
      <c r="Y122" s="292"/>
      <c r="Z122" s="291"/>
      <c r="AA122" s="292"/>
      <c r="AB122" s="283"/>
      <c r="AC122" s="545"/>
    </row>
    <row r="123" spans="1:30" s="276" customFormat="1" ht="40.15" customHeight="1" outlineLevel="1" x14ac:dyDescent="0.25">
      <c r="A123" s="281">
        <v>68</v>
      </c>
      <c r="B123" s="281"/>
      <c r="C123" s="275" t="s">
        <v>21</v>
      </c>
      <c r="D123" s="275" t="s">
        <v>884</v>
      </c>
      <c r="E123" s="275" t="s">
        <v>885</v>
      </c>
      <c r="F123" s="279"/>
      <c r="G123" s="279"/>
      <c r="H123" s="275"/>
      <c r="I123" s="282"/>
      <c r="J123" s="277" t="s">
        <v>861</v>
      </c>
      <c r="K123" s="280">
        <v>0</v>
      </c>
      <c r="L123" s="278"/>
      <c r="M123" s="294"/>
      <c r="N123" s="293"/>
      <c r="O123" s="290"/>
      <c r="P123" s="290"/>
      <c r="Q123" s="292"/>
      <c r="R123" s="291"/>
      <c r="S123" s="292"/>
      <c r="T123" s="291"/>
      <c r="U123" s="289"/>
      <c r="V123" s="289"/>
      <c r="W123" s="292"/>
      <c r="X123" s="291"/>
      <c r="Y123" s="292"/>
      <c r="Z123" s="291"/>
      <c r="AA123" s="292"/>
      <c r="AB123" s="283"/>
      <c r="AC123" s="545"/>
    </row>
    <row r="124" spans="1:30" s="539" customFormat="1" ht="51.75" customHeight="1" outlineLevel="1" x14ac:dyDescent="0.25">
      <c r="A124" s="540">
        <v>69</v>
      </c>
      <c r="B124" s="540" t="s">
        <v>762</v>
      </c>
      <c r="C124" s="536" t="s">
        <v>21</v>
      </c>
      <c r="D124" s="549" t="s">
        <v>1316</v>
      </c>
      <c r="E124" s="629" t="s">
        <v>1317</v>
      </c>
      <c r="F124" s="536"/>
      <c r="G124" s="549" t="s">
        <v>332</v>
      </c>
      <c r="H124" s="536" t="str">
        <f>IFERROR(IF(OR(O124&lt;&gt;"",P124&lt;&gt;"",Q124&lt;&gt;""),"Opt 2: "&amp;VLOOKUP(N124,Deliverables!$A$4:$G$42,3,FALSE)&amp;CHAR(10),"")&amp; IF(S124&lt;&gt;"","Opt 5: "&amp;VLOOKUP(R124,Deliverables!$A$4:$G$42,4,FALSE)&amp;CHAR(10),"")&amp; IF(OR(U124&lt;&gt;"",V124&lt;&gt;"",W124&lt;&gt;""),"Opt 3: "&amp;VLOOKUP(T124,Deliverables!$A$4:$G$42,5,FALSE)&amp;CHAR(10),"")&amp; IF(Y124&lt;&gt;"","Opt 4: "&amp;VLOOKUP(X124,Deliverables!$A$4:$G$42,6,FALSE)&amp;CHAR(10),"")&amp; IF(AA124&lt;&gt;"","Opt 7: "&amp;VLOOKUP(Z124,Deliverables!$A$4:$G$42,7,FALSE),""),"&lt;Autofilled&gt;")</f>
        <v>Opt 3: RAN5#88 (Aug-20)
  MU: RAN5#87 (May-20)
  TT: RAN5#87 (May-20)
Opt 4: RAN5#87 (May-20)
Opt 7: RAN5#87 (May-20)</v>
      </c>
      <c r="I124" s="618"/>
      <c r="J124" s="536" t="s">
        <v>1364</v>
      </c>
      <c r="K124" s="550">
        <v>1</v>
      </c>
      <c r="L124" s="542">
        <f t="shared" ref="L124" si="6">IF(COUNT(O124,P124,Q124,S124,U124,V124,W124,Y124,AA124)&gt;0,SUM(O124,P124,Q124,S124,U124,V124,W124,Y124,AA124)/COUNT(O124,P124,Q124,S124,U124,V124,W124,Y124,AA124),"")</f>
        <v>0</v>
      </c>
      <c r="M124" s="575"/>
      <c r="N124" s="574"/>
      <c r="O124" s="571"/>
      <c r="P124" s="571"/>
      <c r="Q124" s="625"/>
      <c r="R124" s="572"/>
      <c r="S124" s="625"/>
      <c r="T124" s="572" t="s">
        <v>1304</v>
      </c>
      <c r="U124" s="619"/>
      <c r="V124" s="619"/>
      <c r="W124" s="625">
        <v>0</v>
      </c>
      <c r="X124" s="572">
        <v>1</v>
      </c>
      <c r="Y124" s="625">
        <v>0</v>
      </c>
      <c r="Z124" s="572">
        <v>1</v>
      </c>
      <c r="AA124" s="625">
        <v>0</v>
      </c>
      <c r="AB124" s="547"/>
      <c r="AC124" s="545"/>
    </row>
    <row r="125" spans="1:30" s="69" customFormat="1" ht="40.15" customHeight="1" outlineLevel="1" x14ac:dyDescent="0.25">
      <c r="A125" s="70"/>
      <c r="B125" s="70"/>
      <c r="C125" s="65" t="s">
        <v>21</v>
      </c>
      <c r="D125" s="65" t="s">
        <v>202</v>
      </c>
      <c r="E125" s="65" t="s">
        <v>203</v>
      </c>
      <c r="F125" s="65"/>
      <c r="G125" s="65"/>
      <c r="H125" s="71" t="str">
        <f>IFERROR(IF(OR(O125&lt;&gt;"",P125&lt;&gt;"",Q125&lt;&gt;""),"Opt 2: "&amp;VLOOKUP(N125,Deliverables!$A$4:$G$42,3,FALSE)&amp;CHAR(10),"")&amp; IF(S125&lt;&gt;"","Opt 5: "&amp;VLOOKUP(R125,Deliverables!$A$4:$G$42,4,FALSE)&amp;CHAR(10),"")&amp; IF(OR(U125&lt;&gt;"",V125&lt;&gt;"",W125&lt;&gt;""),"Opt 3: "&amp;VLOOKUP(T125,Deliverables!$A$4:$G$42,5,FALSE)&amp;CHAR(10),"")&amp; IF(Y125&lt;&gt;"","Opt 4: "&amp;VLOOKUP(X125,Deliverables!$A$4:$G$42,6,FALSE)&amp;CHAR(10),"")&amp; IF(AA125&lt;&gt;"","Opt 7: "&amp;VLOOKUP(Z125,Deliverables!$A$4:$G$42,7,FALSE),""),"&lt;Autofilled&gt;")</f>
        <v/>
      </c>
      <c r="I125" s="71"/>
      <c r="J125" s="71"/>
      <c r="K125" s="43"/>
      <c r="L125" s="37" t="str">
        <f t="shared" ref="L125:L250" si="7">IF(COUNT(O125,P125,Q125,S125,U125,V125,W125,Y125,AA125)&gt;0,SUM(O125,P125,Q125,S125,U125,V125,W125,Y125,AA125)/COUNT(O125,P125,Q125,S125,U125,V125,W125,Y125,AA125),"")</f>
        <v/>
      </c>
      <c r="M125" s="152"/>
      <c r="N125" s="137"/>
      <c r="O125" s="105"/>
      <c r="P125" s="105"/>
      <c r="Q125" s="132"/>
      <c r="R125" s="121"/>
      <c r="S125" s="132"/>
      <c r="T125" s="121"/>
      <c r="U125" s="104"/>
      <c r="V125" s="104"/>
      <c r="W125" s="132"/>
      <c r="X125" s="121"/>
      <c r="Y125" s="132"/>
      <c r="Z125" s="121"/>
      <c r="AA125" s="132"/>
      <c r="AB125" s="67"/>
      <c r="AC125" s="545"/>
    </row>
    <row r="126" spans="1:30" s="34" customFormat="1" ht="40.15" customHeight="1" outlineLevel="1" x14ac:dyDescent="0.25">
      <c r="A126" s="57">
        <v>70</v>
      </c>
      <c r="B126" s="57" t="s">
        <v>762</v>
      </c>
      <c r="C126" s="24" t="s">
        <v>21</v>
      </c>
      <c r="D126" s="24" t="s">
        <v>204</v>
      </c>
      <c r="E126" s="549" t="s">
        <v>518</v>
      </c>
      <c r="F126" s="549"/>
      <c r="G126" s="44" t="s">
        <v>332</v>
      </c>
      <c r="H126" s="24" t="str">
        <f>IFERROR(IF(OR(O126&lt;&gt;"",P126&lt;&gt;"",Q126&lt;&gt;""),"Opt 2: "&amp;VLOOKUP(N126,Deliverables!$A$4:$G$42,3,FALSE)&amp;CHAR(10),"")&amp; IF(S126&lt;&gt;"","Opt 5: "&amp;VLOOKUP(R126,Deliverables!$A$4:$G$42,4,FALSE)&amp;CHAR(10),"")&amp; IF(OR(U126&lt;&gt;"",V126&lt;&gt;"",W126&lt;&gt;""),"Opt 3: "&amp;VLOOKUP(T126,Deliverables!$A$4:$G$42,5,FALSE)&amp;CHAR(10),"")&amp; IF(Y126&lt;&gt;"","Opt 4: "&amp;VLOOKUP(X126,Deliverables!$A$4:$G$42,6,FALSE)&amp;CHAR(10),"")&amp; IF(AA126&lt;&gt;"","Opt 7: "&amp;VLOOKUP(Z126,Deliverables!$A$4:$G$42,7,FALSE),""),"&lt;Autofilled&gt;")</f>
        <v>Opt 3: RAN5#84 (Aug-19)
Opt 4: RAN5#87 (May-20)
Opt 7: RAN5#87 (May-20)</v>
      </c>
      <c r="I126" s="58" t="s">
        <v>403</v>
      </c>
      <c r="J126" s="36"/>
      <c r="K126" s="53">
        <v>1</v>
      </c>
      <c r="L126" s="37">
        <f t="shared" si="7"/>
        <v>1</v>
      </c>
      <c r="M126" s="152"/>
      <c r="N126" s="137"/>
      <c r="O126" s="105"/>
      <c r="P126" s="105"/>
      <c r="Q126" s="132"/>
      <c r="R126" s="121"/>
      <c r="S126" s="132"/>
      <c r="T126" s="121">
        <v>5</v>
      </c>
      <c r="U126" s="104">
        <v>1</v>
      </c>
      <c r="V126" s="104"/>
      <c r="W126" s="132"/>
      <c r="X126" s="121">
        <v>1</v>
      </c>
      <c r="Y126" s="132">
        <v>1</v>
      </c>
      <c r="Z126" s="121">
        <v>1</v>
      </c>
      <c r="AA126" s="132">
        <v>1</v>
      </c>
      <c r="AB126" s="59"/>
      <c r="AC126" s="545"/>
      <c r="AD126" s="56"/>
    </row>
    <row r="127" spans="1:30" s="34" customFormat="1" ht="40.15" customHeight="1" outlineLevel="1" x14ac:dyDescent="0.25">
      <c r="A127" s="57">
        <v>71</v>
      </c>
      <c r="B127" s="57" t="s">
        <v>762</v>
      </c>
      <c r="C127" s="24" t="s">
        <v>21</v>
      </c>
      <c r="D127" s="24" t="s">
        <v>205</v>
      </c>
      <c r="E127" s="549" t="s">
        <v>206</v>
      </c>
      <c r="F127" s="549"/>
      <c r="G127" s="44" t="s">
        <v>332</v>
      </c>
      <c r="H127" s="24" t="str">
        <f>IFERROR(IF(OR(O127&lt;&gt;"",P127&lt;&gt;"",Q127&lt;&gt;""),"Opt 2: "&amp;VLOOKUP(N127,Deliverables!$A$4:$G$42,3,FALSE)&amp;CHAR(10),"")&amp; IF(S127&lt;&gt;"","Opt 5: "&amp;VLOOKUP(R127,Deliverables!$A$4:$G$42,4,FALSE)&amp;CHAR(10),"")&amp; IF(OR(U127&lt;&gt;"",V127&lt;&gt;"",W127&lt;&gt;""),"Opt 3: "&amp;VLOOKUP(T127,Deliverables!$A$4:$G$42,5,FALSE)&amp;CHAR(10),"")&amp; IF(Y127&lt;&gt;"","Opt 4: "&amp;VLOOKUP(X127,Deliverables!$A$4:$G$42,6,FALSE)&amp;CHAR(10),"")&amp; IF(AA127&lt;&gt;"","Opt 7: "&amp;VLOOKUP(Z127,Deliverables!$A$4:$G$42,7,FALSE),""),"&lt;Autofilled&gt;")</f>
        <v>Opt 3: RAN5#84 (Aug-19)
Opt 4: RAN5#87 (May-20)
Opt 7: RAN5#87 (May-20)</v>
      </c>
      <c r="I127" s="58" t="s">
        <v>405</v>
      </c>
      <c r="J127" s="36"/>
      <c r="K127" s="53">
        <v>1</v>
      </c>
      <c r="L127" s="37">
        <f t="shared" si="7"/>
        <v>1</v>
      </c>
      <c r="M127" s="152"/>
      <c r="N127" s="137"/>
      <c r="O127" s="105"/>
      <c r="P127" s="105"/>
      <c r="Q127" s="132"/>
      <c r="R127" s="121"/>
      <c r="S127" s="132"/>
      <c r="T127" s="121">
        <v>5</v>
      </c>
      <c r="U127" s="104">
        <v>1</v>
      </c>
      <c r="V127" s="104"/>
      <c r="W127" s="132"/>
      <c r="X127" s="121">
        <v>1</v>
      </c>
      <c r="Y127" s="132">
        <v>1</v>
      </c>
      <c r="Z127" s="121">
        <v>1</v>
      </c>
      <c r="AA127" s="132">
        <v>1</v>
      </c>
      <c r="AB127" s="59"/>
      <c r="AC127" s="545"/>
      <c r="AD127" s="56"/>
    </row>
    <row r="128" spans="1:30" s="34" customFormat="1" ht="40.15" customHeight="1" outlineLevel="1" x14ac:dyDescent="0.25">
      <c r="A128" s="57">
        <v>72</v>
      </c>
      <c r="B128" s="57" t="s">
        <v>762</v>
      </c>
      <c r="C128" s="24" t="s">
        <v>21</v>
      </c>
      <c r="D128" s="24" t="s">
        <v>207</v>
      </c>
      <c r="E128" s="549" t="s">
        <v>208</v>
      </c>
      <c r="F128" s="44"/>
      <c r="G128" s="44" t="s">
        <v>332</v>
      </c>
      <c r="H128" s="24" t="str">
        <f>IFERROR(IF(OR(O128&lt;&gt;"",P128&lt;&gt;"",Q128&lt;&gt;""),"Opt 2: "&amp;VLOOKUP(N128,Deliverables!$A$4:$G$42,3,FALSE)&amp;CHAR(10),"")&amp; IF(S128&lt;&gt;"","Opt 5: "&amp;VLOOKUP(R128,Deliverables!$A$4:$G$42,4,FALSE)&amp;CHAR(10),"")&amp; IF(OR(U128&lt;&gt;"",V128&lt;&gt;"",W128&lt;&gt;""),"Opt 3: "&amp;VLOOKUP(T128,Deliverables!$A$4:$G$42,5,FALSE)&amp;CHAR(10),"")&amp; IF(Y128&lt;&gt;"","Opt 4: "&amp;VLOOKUP(X128,Deliverables!$A$4:$G$42,6,FALSE)&amp;CHAR(10),"")&amp; IF(AA128&lt;&gt;"","Opt 7: "&amp;VLOOKUP(Z128,Deliverables!$A$4:$G$42,7,FALSE),""),"&lt;Autofilled&gt;")</f>
        <v>Opt 3: RAN5#84 (Aug-19)
Opt 4: RAN5#87 (May-20)
Opt 7: RAN5#87 (May-20)</v>
      </c>
      <c r="I128" s="58" t="s">
        <v>404</v>
      </c>
      <c r="J128" s="36"/>
      <c r="K128" s="53">
        <v>1</v>
      </c>
      <c r="L128" s="37">
        <f t="shared" si="7"/>
        <v>1</v>
      </c>
      <c r="M128" s="152"/>
      <c r="N128" s="137"/>
      <c r="O128" s="105"/>
      <c r="P128" s="105"/>
      <c r="Q128" s="132"/>
      <c r="R128" s="121"/>
      <c r="S128" s="132"/>
      <c r="T128" s="121">
        <v>5</v>
      </c>
      <c r="U128" s="104">
        <v>1</v>
      </c>
      <c r="V128" s="104"/>
      <c r="W128" s="132"/>
      <c r="X128" s="121">
        <v>1</v>
      </c>
      <c r="Y128" s="132">
        <v>1</v>
      </c>
      <c r="Z128" s="121">
        <v>1</v>
      </c>
      <c r="AA128" s="132">
        <v>1</v>
      </c>
      <c r="AB128" s="59"/>
      <c r="AC128" s="545"/>
      <c r="AD128" s="56"/>
    </row>
    <row r="129" spans="1:30" s="34" customFormat="1" ht="40.15" customHeight="1" outlineLevel="1" x14ac:dyDescent="0.25">
      <c r="A129" s="57">
        <v>73</v>
      </c>
      <c r="B129" s="57" t="s">
        <v>762</v>
      </c>
      <c r="C129" s="24" t="s">
        <v>21</v>
      </c>
      <c r="D129" s="24" t="s">
        <v>209</v>
      </c>
      <c r="E129" s="24" t="s">
        <v>280</v>
      </c>
      <c r="F129" s="44"/>
      <c r="G129" s="44" t="s">
        <v>332</v>
      </c>
      <c r="H129" s="24" t="str">
        <f>IFERROR(IF(OR(O129&lt;&gt;"",P129&lt;&gt;"",Q129&lt;&gt;""),"Opt 2: "&amp;VLOOKUP(N129,Deliverables!$A$4:$G$42,3,FALSE)&amp;CHAR(10),"")&amp; IF(S129&lt;&gt;"","Opt 5: "&amp;VLOOKUP(R129,Deliverables!$A$4:$G$42,4,FALSE)&amp;CHAR(10),"")&amp; IF(OR(U129&lt;&gt;"",V129&lt;&gt;"",W129&lt;&gt;""),"Opt 3: "&amp;VLOOKUP(T129,Deliverables!$A$4:$G$42,5,FALSE)&amp;CHAR(10),"")&amp; IF(Y129&lt;&gt;"","Opt 4: "&amp;VLOOKUP(X129,Deliverables!$A$4:$G$42,6,FALSE)&amp;CHAR(10),"")&amp; IF(AA129&lt;&gt;"","Opt 7: "&amp;VLOOKUP(Z129,Deliverables!$A$4:$G$42,7,FALSE),""),"&lt;Autofilled&gt;")</f>
        <v>Opt 3: RAN5#88 (Aug-20)
  MU: RAN5#86 (Feb-20)
  TT: RAN5#86 (Feb-20)
Opt 4: RAN5#87 (May-20)
Opt 7: RAN5#87 (May-20)</v>
      </c>
      <c r="I129" s="58"/>
      <c r="J129" s="58"/>
      <c r="K129" s="53">
        <v>1</v>
      </c>
      <c r="L129" s="37">
        <f t="shared" si="7"/>
        <v>0</v>
      </c>
      <c r="M129" s="152"/>
      <c r="N129" s="137"/>
      <c r="O129" s="105"/>
      <c r="P129" s="105"/>
      <c r="Q129" s="132"/>
      <c r="R129" s="121"/>
      <c r="S129" s="132"/>
      <c r="T129" s="572" t="s">
        <v>1305</v>
      </c>
      <c r="U129" s="104"/>
      <c r="V129" s="104">
        <v>0</v>
      </c>
      <c r="W129" s="132"/>
      <c r="X129" s="121">
        <v>1</v>
      </c>
      <c r="Y129" s="132">
        <v>0</v>
      </c>
      <c r="Z129" s="121">
        <v>1</v>
      </c>
      <c r="AA129" s="132">
        <v>0</v>
      </c>
      <c r="AB129" s="59"/>
      <c r="AC129" s="545"/>
    </row>
    <row r="130" spans="1:30" s="308" customFormat="1" ht="40.15" customHeight="1" outlineLevel="1" x14ac:dyDescent="0.25">
      <c r="A130" s="309"/>
      <c r="B130" s="309"/>
      <c r="C130" s="306" t="s">
        <v>21</v>
      </c>
      <c r="D130" s="306" t="s">
        <v>886</v>
      </c>
      <c r="E130" s="306" t="s">
        <v>887</v>
      </c>
      <c r="F130" s="306" t="s">
        <v>841</v>
      </c>
      <c r="G130" s="306"/>
      <c r="H130" s="310"/>
      <c r="I130" s="310"/>
      <c r="J130" s="310"/>
      <c r="K130" s="299"/>
      <c r="L130" s="298"/>
      <c r="M130" s="316"/>
      <c r="N130" s="315"/>
      <c r="O130" s="312"/>
      <c r="P130" s="312"/>
      <c r="Q130" s="314"/>
      <c r="R130" s="313"/>
      <c r="S130" s="314"/>
      <c r="T130" s="578"/>
      <c r="U130" s="311"/>
      <c r="V130" s="578"/>
      <c r="W130" s="314"/>
      <c r="X130" s="313">
        <v>1</v>
      </c>
      <c r="Y130" s="578"/>
      <c r="Z130" s="313">
        <v>1</v>
      </c>
      <c r="AA130" s="578"/>
      <c r="AB130" s="307"/>
      <c r="AC130" s="545"/>
    </row>
    <row r="131" spans="1:30" s="296" customFormat="1" ht="40.15" customHeight="1" outlineLevel="1" x14ac:dyDescent="0.25">
      <c r="A131" s="303">
        <v>74</v>
      </c>
      <c r="B131" s="303"/>
      <c r="C131" s="295" t="s">
        <v>21</v>
      </c>
      <c r="D131" s="295" t="s">
        <v>888</v>
      </c>
      <c r="E131" s="295" t="s">
        <v>889</v>
      </c>
      <c r="F131" s="300"/>
      <c r="G131" s="300"/>
      <c r="H131" s="295"/>
      <c r="I131" s="304"/>
      <c r="J131" s="297" t="s">
        <v>861</v>
      </c>
      <c r="K131" s="301">
        <v>0</v>
      </c>
      <c r="L131" s="298"/>
      <c r="M131" s="316"/>
      <c r="N131" s="315"/>
      <c r="O131" s="312"/>
      <c r="P131" s="312"/>
      <c r="Q131" s="314"/>
      <c r="R131" s="313"/>
      <c r="S131" s="314"/>
      <c r="T131" s="313"/>
      <c r="U131" s="311"/>
      <c r="V131" s="311"/>
      <c r="W131" s="314"/>
      <c r="X131" s="313"/>
      <c r="Y131" s="314"/>
      <c r="Z131" s="313"/>
      <c r="AA131" s="314"/>
      <c r="AB131" s="305"/>
      <c r="AC131" s="545"/>
      <c r="AD131" s="302"/>
    </row>
    <row r="132" spans="1:30" s="296" customFormat="1" ht="40.15" customHeight="1" outlineLevel="1" x14ac:dyDescent="0.25">
      <c r="A132" s="303">
        <v>75</v>
      </c>
      <c r="B132" s="303"/>
      <c r="C132" s="295" t="s">
        <v>21</v>
      </c>
      <c r="D132" s="295" t="s">
        <v>890</v>
      </c>
      <c r="E132" s="295" t="s">
        <v>891</v>
      </c>
      <c r="F132" s="300"/>
      <c r="G132" s="300"/>
      <c r="H132" s="295"/>
      <c r="I132" s="304"/>
      <c r="J132" s="297" t="s">
        <v>861</v>
      </c>
      <c r="K132" s="301">
        <v>0</v>
      </c>
      <c r="L132" s="298"/>
      <c r="M132" s="316"/>
      <c r="N132" s="315"/>
      <c r="O132" s="312"/>
      <c r="P132" s="312"/>
      <c r="Q132" s="314"/>
      <c r="R132" s="313"/>
      <c r="S132" s="314"/>
      <c r="T132" s="313"/>
      <c r="U132" s="311"/>
      <c r="V132" s="311"/>
      <c r="W132" s="314"/>
      <c r="X132" s="313"/>
      <c r="Y132" s="314"/>
      <c r="Z132" s="313"/>
      <c r="AA132" s="314"/>
      <c r="AB132" s="305"/>
      <c r="AC132" s="545"/>
      <c r="AD132" s="302"/>
    </row>
    <row r="133" spans="1:30" s="296" customFormat="1" ht="40.15" customHeight="1" outlineLevel="1" x14ac:dyDescent="0.25">
      <c r="A133" s="303">
        <v>76</v>
      </c>
      <c r="B133" s="303"/>
      <c r="C133" s="295" t="s">
        <v>21</v>
      </c>
      <c r="D133" s="295" t="s">
        <v>892</v>
      </c>
      <c r="E133" s="295" t="s">
        <v>893</v>
      </c>
      <c r="F133" s="300"/>
      <c r="G133" s="300"/>
      <c r="H133" s="295"/>
      <c r="I133" s="304"/>
      <c r="J133" s="297" t="s">
        <v>861</v>
      </c>
      <c r="K133" s="301">
        <v>0</v>
      </c>
      <c r="L133" s="298"/>
      <c r="M133" s="316"/>
      <c r="N133" s="315"/>
      <c r="O133" s="312"/>
      <c r="P133" s="312"/>
      <c r="Q133" s="314"/>
      <c r="R133" s="313"/>
      <c r="S133" s="314"/>
      <c r="T133" s="313"/>
      <c r="U133" s="311"/>
      <c r="V133" s="311"/>
      <c r="W133" s="314"/>
      <c r="X133" s="313"/>
      <c r="Y133" s="314"/>
      <c r="Z133" s="313"/>
      <c r="AA133" s="314"/>
      <c r="AB133" s="305"/>
      <c r="AC133" s="545"/>
      <c r="AD133" s="302"/>
    </row>
    <row r="134" spans="1:30" s="539" customFormat="1" ht="51.75" customHeight="1" outlineLevel="1" x14ac:dyDescent="0.25">
      <c r="A134" s="540">
        <v>77</v>
      </c>
      <c r="B134" s="540" t="s">
        <v>762</v>
      </c>
      <c r="C134" s="536" t="s">
        <v>21</v>
      </c>
      <c r="D134" s="549" t="s">
        <v>1315</v>
      </c>
      <c r="E134" s="629" t="s">
        <v>1318</v>
      </c>
      <c r="F134" s="536"/>
      <c r="G134" s="549" t="s">
        <v>332</v>
      </c>
      <c r="H134" s="536" t="str">
        <f>IFERROR(IF(OR(O134&lt;&gt;"",P134&lt;&gt;"",Q134&lt;&gt;""),"Opt 2: "&amp;VLOOKUP(N134,Deliverables!$A$4:$G$42,3,FALSE)&amp;CHAR(10),"")&amp; IF(S134&lt;&gt;"","Opt 5: "&amp;VLOOKUP(R134,Deliverables!$A$4:$G$42,4,FALSE)&amp;CHAR(10),"")&amp; IF(OR(U134&lt;&gt;"",V134&lt;&gt;"",W134&lt;&gt;""),"Opt 3: "&amp;VLOOKUP(T134,Deliverables!$A$4:$G$42,5,FALSE)&amp;CHAR(10),"")&amp; IF(Y134&lt;&gt;"","Opt 4: "&amp;VLOOKUP(X134,Deliverables!$A$4:$G$42,6,FALSE)&amp;CHAR(10),"")&amp; IF(AA134&lt;&gt;"","Opt 7: "&amp;VLOOKUP(Z134,Deliverables!$A$4:$G$42,7,FALSE),""),"&lt;Autofilled&gt;")</f>
        <v>Opt 3: RAN5#88 (Aug-20)
  MU: RAN5#87 (May-20)
  TT: RAN5#87 (May-20)
Opt 4: RAN5#87 (May-20)
Opt 7: RAN5#87 (May-20)</v>
      </c>
      <c r="I134" s="618"/>
      <c r="J134" s="536" t="s">
        <v>1364</v>
      </c>
      <c r="K134" s="550">
        <v>1</v>
      </c>
      <c r="L134" s="542">
        <f>IF(COUNT(O134,P134,Q134,S134,U134,V134,W134,Y134,AA134)&gt;0,SUM(O134,P134,Q134,S134,U134,V134,W134,Y134,AA134)/COUNT(O134,P134,Q134,S134,U134,V134,W134,Y134,AA134),"")</f>
        <v>0</v>
      </c>
      <c r="M134" s="575"/>
      <c r="N134" s="574"/>
      <c r="O134" s="571"/>
      <c r="P134" s="571"/>
      <c r="Q134" s="625"/>
      <c r="R134" s="572"/>
      <c r="S134" s="625"/>
      <c r="T134" s="572" t="s">
        <v>1304</v>
      </c>
      <c r="U134" s="619"/>
      <c r="V134" s="619"/>
      <c r="W134" s="625">
        <v>0</v>
      </c>
      <c r="X134" s="572">
        <v>1</v>
      </c>
      <c r="Y134" s="625">
        <v>0</v>
      </c>
      <c r="Z134" s="572">
        <v>1</v>
      </c>
      <c r="AA134" s="625">
        <v>0</v>
      </c>
      <c r="AB134" s="547"/>
      <c r="AC134" s="545"/>
    </row>
    <row r="135" spans="1:30" s="69" customFormat="1" ht="40.15" customHeight="1" outlineLevel="1" x14ac:dyDescent="0.25">
      <c r="A135" s="70"/>
      <c r="B135" s="70"/>
      <c r="C135" s="65" t="s">
        <v>21</v>
      </c>
      <c r="D135" s="65" t="s">
        <v>210</v>
      </c>
      <c r="E135" s="65" t="s">
        <v>476</v>
      </c>
      <c r="F135" s="65"/>
      <c r="G135" s="65"/>
      <c r="H135" s="71" t="str">
        <f>IFERROR(IF(OR(O135&lt;&gt;"",P135&lt;&gt;"",Q135&lt;&gt;""),"Opt 2: "&amp;VLOOKUP(N135,Deliverables!$A$4:$G$42,3,FALSE)&amp;CHAR(10),"")&amp; IF(S135&lt;&gt;"","Opt 5: "&amp;VLOOKUP(R135,Deliverables!$A$4:$G$42,4,FALSE)&amp;CHAR(10),"")&amp; IF(OR(U135&lt;&gt;"",V135&lt;&gt;"",W135&lt;&gt;""),"Opt 3: "&amp;VLOOKUP(T135,Deliverables!$A$4:$G$42,5,FALSE)&amp;CHAR(10),"")&amp; IF(Y135&lt;&gt;"","Opt 4: "&amp;VLOOKUP(X135,Deliverables!$A$4:$G$42,6,FALSE)&amp;CHAR(10),"")&amp; IF(AA135&lt;&gt;"","Opt 7: "&amp;VLOOKUP(Z135,Deliverables!$A$4:$G$42,7,FALSE),""),"&lt;Autofilled&gt;")</f>
        <v/>
      </c>
      <c r="I135" s="71"/>
      <c r="J135" s="71"/>
      <c r="K135" s="53"/>
      <c r="L135" s="37" t="str">
        <f t="shared" si="7"/>
        <v/>
      </c>
      <c r="M135" s="152"/>
      <c r="N135" s="137"/>
      <c r="O135" s="105"/>
      <c r="P135" s="105"/>
      <c r="Q135" s="132"/>
      <c r="R135" s="121"/>
      <c r="S135" s="132"/>
      <c r="T135" s="121"/>
      <c r="U135" s="104"/>
      <c r="V135" s="104"/>
      <c r="W135" s="132"/>
      <c r="X135" s="121"/>
      <c r="Y135" s="132"/>
      <c r="Z135" s="121"/>
      <c r="AA135" s="132"/>
      <c r="AB135" s="67"/>
      <c r="AC135" s="545"/>
    </row>
    <row r="136" spans="1:30" s="34" customFormat="1" ht="40.15" customHeight="1" outlineLevel="1" x14ac:dyDescent="0.25">
      <c r="A136" s="57">
        <v>78</v>
      </c>
      <c r="B136" s="57" t="s">
        <v>762</v>
      </c>
      <c r="C136" s="24" t="s">
        <v>21</v>
      </c>
      <c r="D136" s="24" t="s">
        <v>418</v>
      </c>
      <c r="E136" s="24" t="s">
        <v>414</v>
      </c>
      <c r="F136" s="44"/>
      <c r="G136" s="44" t="s">
        <v>332</v>
      </c>
      <c r="H136" s="24" t="str">
        <f>IFERROR(IF(OR(O136&lt;&gt;"",P136&lt;&gt;"",Q136&lt;&gt;""),"Opt 2: "&amp;VLOOKUP(N136,Deliverables!$A$4:$G$42,3,FALSE)&amp;CHAR(10),"")&amp; IF(S136&lt;&gt;"","Opt 5: "&amp;VLOOKUP(R136,Deliverables!$A$4:$G$42,4,FALSE)&amp;CHAR(10),"")&amp; IF(OR(U136&lt;&gt;"",V136&lt;&gt;"",W136&lt;&gt;""),"Opt 3: "&amp;VLOOKUP(T136,Deliverables!$A$4:$G$42,5,FALSE)&amp;CHAR(10),"")&amp; IF(Y136&lt;&gt;"","Opt 4: "&amp;VLOOKUP(X136,Deliverables!$A$4:$G$42,6,FALSE)&amp;CHAR(10),"")&amp; IF(AA136&lt;&gt;"","Opt 7: "&amp;VLOOKUP(Z136,Deliverables!$A$4:$G$42,7,FALSE),""),"&lt;Autofilled&gt;")</f>
        <v>Opt 3: RAN5#81 (Nov-18)
Opt 4: RAN5#87 (May-20)
Opt 7: RAN5#87 (May-20)</v>
      </c>
      <c r="I136" s="58" t="s">
        <v>457</v>
      </c>
      <c r="J136" s="36"/>
      <c r="K136" s="53">
        <v>1</v>
      </c>
      <c r="L136" s="37">
        <f t="shared" si="7"/>
        <v>1</v>
      </c>
      <c r="M136" s="152"/>
      <c r="N136" s="137"/>
      <c r="O136" s="105"/>
      <c r="P136" s="105"/>
      <c r="Q136" s="132"/>
      <c r="R136" s="121"/>
      <c r="S136" s="132"/>
      <c r="T136" s="121">
        <v>2</v>
      </c>
      <c r="U136" s="104">
        <v>1</v>
      </c>
      <c r="V136" s="104"/>
      <c r="W136" s="132"/>
      <c r="X136" s="121">
        <v>1</v>
      </c>
      <c r="Y136" s="132">
        <v>1</v>
      </c>
      <c r="Z136" s="121">
        <v>1</v>
      </c>
      <c r="AA136" s="132">
        <v>1</v>
      </c>
      <c r="AB136" s="59"/>
      <c r="AC136" s="545"/>
    </row>
    <row r="137" spans="1:30" s="34" customFormat="1" ht="40.15" customHeight="1" outlineLevel="1" x14ac:dyDescent="0.25">
      <c r="A137" s="57">
        <v>79</v>
      </c>
      <c r="B137" s="57" t="s">
        <v>762</v>
      </c>
      <c r="C137" s="24" t="s">
        <v>21</v>
      </c>
      <c r="D137" s="24" t="s">
        <v>419</v>
      </c>
      <c r="E137" s="24" t="s">
        <v>415</v>
      </c>
      <c r="F137" s="44"/>
      <c r="G137" s="44" t="s">
        <v>332</v>
      </c>
      <c r="H137" s="24" t="str">
        <f>IFERROR(IF(OR(O137&lt;&gt;"",P137&lt;&gt;"",Q137&lt;&gt;""),"Opt 2: "&amp;VLOOKUP(N137,Deliverables!$A$4:$G$42,3,FALSE)&amp;CHAR(10),"")&amp; IF(S137&lt;&gt;"","Opt 5: "&amp;VLOOKUP(R137,Deliverables!$A$4:$G$42,4,FALSE)&amp;CHAR(10),"")&amp; IF(OR(U137&lt;&gt;"",V137&lt;&gt;"",W137&lt;&gt;""),"Opt 3: "&amp;VLOOKUP(T137,Deliverables!$A$4:$G$42,5,FALSE)&amp;CHAR(10),"")&amp; IF(Y137&lt;&gt;"","Opt 4: "&amp;VLOOKUP(X137,Deliverables!$A$4:$G$42,6,FALSE)&amp;CHAR(10),"")&amp; IF(AA137&lt;&gt;"","Opt 7: "&amp;VLOOKUP(Z137,Deliverables!$A$4:$G$42,7,FALSE),""),"&lt;Autofilled&gt;")</f>
        <v>Opt 3: RAN5#81 (Nov-18)
Opt 4: RAN5#87 (May-20)
Opt 7: RAN5#87 (May-20)</v>
      </c>
      <c r="I137" s="58" t="s">
        <v>458</v>
      </c>
      <c r="J137" s="36"/>
      <c r="K137" s="53">
        <v>1</v>
      </c>
      <c r="L137" s="37">
        <f t="shared" si="7"/>
        <v>1</v>
      </c>
      <c r="M137" s="152"/>
      <c r="N137" s="137"/>
      <c r="O137" s="105"/>
      <c r="P137" s="105"/>
      <c r="Q137" s="132"/>
      <c r="R137" s="121"/>
      <c r="S137" s="132"/>
      <c r="T137" s="121">
        <v>2</v>
      </c>
      <c r="U137" s="104">
        <v>1</v>
      </c>
      <c r="V137" s="104"/>
      <c r="W137" s="132"/>
      <c r="X137" s="121">
        <v>1</v>
      </c>
      <c r="Y137" s="132">
        <v>1</v>
      </c>
      <c r="Z137" s="121">
        <v>1</v>
      </c>
      <c r="AA137" s="132">
        <v>1</v>
      </c>
      <c r="AB137" s="59"/>
      <c r="AC137" s="545"/>
    </row>
    <row r="138" spans="1:30" s="34" customFormat="1" ht="40.15" customHeight="1" outlineLevel="1" x14ac:dyDescent="0.25">
      <c r="A138" s="57">
        <v>80</v>
      </c>
      <c r="B138" s="57" t="s">
        <v>762</v>
      </c>
      <c r="C138" s="24" t="s">
        <v>21</v>
      </c>
      <c r="D138" s="24" t="s">
        <v>420</v>
      </c>
      <c r="E138" s="24" t="s">
        <v>416</v>
      </c>
      <c r="F138" s="44"/>
      <c r="G138" s="44" t="s">
        <v>332</v>
      </c>
      <c r="H138" s="24" t="str">
        <f>IFERROR(IF(OR(O138&lt;&gt;"",P138&lt;&gt;"",Q138&lt;&gt;""),"Opt 2: "&amp;VLOOKUP(N138,Deliverables!$A$4:$G$42,3,FALSE)&amp;CHAR(10),"")&amp; IF(S138&lt;&gt;"","Opt 5: "&amp;VLOOKUP(R138,Deliverables!$A$4:$G$42,4,FALSE)&amp;CHAR(10),"")&amp; IF(OR(U138&lt;&gt;"",V138&lt;&gt;"",W138&lt;&gt;""),"Opt 3: "&amp;VLOOKUP(T138,Deliverables!$A$4:$G$42,5,FALSE)&amp;CHAR(10),"")&amp; IF(Y138&lt;&gt;"","Opt 4: "&amp;VLOOKUP(X138,Deliverables!$A$4:$G$42,6,FALSE)&amp;CHAR(10),"")&amp; IF(AA138&lt;&gt;"","Opt 7: "&amp;VLOOKUP(Z138,Deliverables!$A$4:$G$42,7,FALSE),""),"&lt;Autofilled&gt;")</f>
        <v>Opt 3: RAN5#81 (Nov-18)
Opt 4: RAN5#87 (May-20)
Opt 7: RAN5#87 (May-20)</v>
      </c>
      <c r="I138" s="58" t="s">
        <v>459</v>
      </c>
      <c r="J138" s="36"/>
      <c r="K138" s="53">
        <v>1</v>
      </c>
      <c r="L138" s="37">
        <f t="shared" si="7"/>
        <v>1</v>
      </c>
      <c r="M138" s="152"/>
      <c r="N138" s="137"/>
      <c r="O138" s="105"/>
      <c r="P138" s="105"/>
      <c r="Q138" s="132"/>
      <c r="R138" s="121"/>
      <c r="S138" s="132"/>
      <c r="T138" s="121">
        <v>2</v>
      </c>
      <c r="U138" s="104">
        <v>1</v>
      </c>
      <c r="V138" s="104"/>
      <c r="W138" s="132"/>
      <c r="X138" s="121">
        <v>1</v>
      </c>
      <c r="Y138" s="132">
        <v>1</v>
      </c>
      <c r="Z138" s="121">
        <v>1</v>
      </c>
      <c r="AA138" s="132">
        <v>1</v>
      </c>
      <c r="AB138" s="59"/>
      <c r="AC138" s="545"/>
    </row>
    <row r="139" spans="1:30" s="34" customFormat="1" ht="40.15" customHeight="1" outlineLevel="1" x14ac:dyDescent="0.25">
      <c r="A139" s="57">
        <v>81</v>
      </c>
      <c r="B139" s="57" t="s">
        <v>762</v>
      </c>
      <c r="C139" s="24" t="s">
        <v>21</v>
      </c>
      <c r="D139" s="24" t="s">
        <v>421</v>
      </c>
      <c r="E139" s="24" t="s">
        <v>417</v>
      </c>
      <c r="F139" s="44"/>
      <c r="G139" s="44" t="s">
        <v>332</v>
      </c>
      <c r="H139" s="24" t="str">
        <f>IFERROR(IF(OR(O139&lt;&gt;"",P139&lt;&gt;"",Q139&lt;&gt;""),"Opt 2: "&amp;VLOOKUP(N139,Deliverables!$A$4:$G$42,3,FALSE)&amp;CHAR(10),"")&amp; IF(S139&lt;&gt;"","Opt 5: "&amp;VLOOKUP(R139,Deliverables!$A$4:$G$42,4,FALSE)&amp;CHAR(10),"")&amp; IF(OR(U139&lt;&gt;"",V139&lt;&gt;"",W139&lt;&gt;""),"Opt 3: "&amp;VLOOKUP(T139,Deliverables!$A$4:$G$42,5,FALSE)&amp;CHAR(10),"")&amp; IF(Y139&lt;&gt;"","Opt 4: "&amp;VLOOKUP(X139,Deliverables!$A$4:$G$42,6,FALSE)&amp;CHAR(10),"")&amp; IF(AA139&lt;&gt;"","Opt 7: "&amp;VLOOKUP(Z139,Deliverables!$A$4:$G$42,7,FALSE),""),"&lt;Autofilled&gt;")</f>
        <v>Opt 3: RAN5#88 (Aug-20)
  MU: RAN5#87 (May-20)
  TT: RAN5#87 (May-20)
Opt 4: RAN5#87 (May-20)
Opt 7: RAN5#87 (May-20)</v>
      </c>
      <c r="I139" s="58"/>
      <c r="J139" s="36"/>
      <c r="K139" s="53">
        <v>1</v>
      </c>
      <c r="L139" s="37">
        <f t="shared" si="7"/>
        <v>0</v>
      </c>
      <c r="M139" s="152"/>
      <c r="N139" s="137"/>
      <c r="O139" s="105"/>
      <c r="P139" s="105"/>
      <c r="Q139" s="132"/>
      <c r="R139" s="121"/>
      <c r="S139" s="132"/>
      <c r="T139" s="572" t="s">
        <v>1306</v>
      </c>
      <c r="U139" s="104"/>
      <c r="V139" s="104">
        <v>0</v>
      </c>
      <c r="W139" s="132"/>
      <c r="X139" s="121">
        <v>1</v>
      </c>
      <c r="Y139" s="132">
        <v>0</v>
      </c>
      <c r="Z139" s="121">
        <v>1</v>
      </c>
      <c r="AA139" s="132">
        <v>0</v>
      </c>
      <c r="AB139" s="59"/>
      <c r="AC139" s="545"/>
    </row>
    <row r="140" spans="1:30" s="328" customFormat="1" ht="40.15" customHeight="1" outlineLevel="1" x14ac:dyDescent="0.25">
      <c r="A140" s="329"/>
      <c r="B140" s="329"/>
      <c r="C140" s="326" t="s">
        <v>21</v>
      </c>
      <c r="D140" s="326" t="s">
        <v>894</v>
      </c>
      <c r="E140" s="326" t="s">
        <v>895</v>
      </c>
      <c r="F140" s="326"/>
      <c r="G140" s="326"/>
      <c r="H140" s="330"/>
      <c r="I140" s="330"/>
      <c r="J140" s="330"/>
      <c r="K140" s="322"/>
      <c r="L140" s="320"/>
      <c r="M140" s="336"/>
      <c r="N140" s="335"/>
      <c r="O140" s="332"/>
      <c r="P140" s="332"/>
      <c r="Q140" s="334"/>
      <c r="R140" s="333"/>
      <c r="S140" s="334"/>
      <c r="T140" s="331"/>
      <c r="U140" s="331"/>
      <c r="V140" s="331"/>
      <c r="W140" s="334"/>
      <c r="X140" s="331"/>
      <c r="Y140" s="331"/>
      <c r="Z140" s="331"/>
      <c r="AA140" s="331"/>
      <c r="AB140" s="327"/>
      <c r="AC140" s="545"/>
    </row>
    <row r="141" spans="1:30" s="318" customFormat="1" ht="40.15" customHeight="1" outlineLevel="1" x14ac:dyDescent="0.25">
      <c r="A141" s="323">
        <v>82</v>
      </c>
      <c r="B141" s="323"/>
      <c r="C141" s="317" t="s">
        <v>21</v>
      </c>
      <c r="D141" s="317" t="s">
        <v>896</v>
      </c>
      <c r="E141" s="317" t="s">
        <v>897</v>
      </c>
      <c r="F141" s="321"/>
      <c r="G141" s="321"/>
      <c r="H141" s="317"/>
      <c r="I141" s="324"/>
      <c r="J141" s="319" t="s">
        <v>861</v>
      </c>
      <c r="K141" s="322">
        <v>0</v>
      </c>
      <c r="L141" s="320"/>
      <c r="M141" s="336"/>
      <c r="N141" s="335"/>
      <c r="O141" s="332"/>
      <c r="P141" s="332"/>
      <c r="Q141" s="334"/>
      <c r="R141" s="333"/>
      <c r="S141" s="334"/>
      <c r="T141" s="333"/>
      <c r="U141" s="331"/>
      <c r="V141" s="331"/>
      <c r="W141" s="334"/>
      <c r="X141" s="333"/>
      <c r="Y141" s="334"/>
      <c r="Z141" s="333"/>
      <c r="AA141" s="334"/>
      <c r="AB141" s="325"/>
      <c r="AC141" s="545"/>
    </row>
    <row r="142" spans="1:30" s="318" customFormat="1" ht="40.15" customHeight="1" outlineLevel="1" x14ac:dyDescent="0.25">
      <c r="A142" s="323">
        <v>83</v>
      </c>
      <c r="B142" s="323"/>
      <c r="C142" s="317" t="s">
        <v>21</v>
      </c>
      <c r="D142" s="317" t="s">
        <v>898</v>
      </c>
      <c r="E142" s="317" t="s">
        <v>899</v>
      </c>
      <c r="F142" s="321"/>
      <c r="G142" s="321"/>
      <c r="H142" s="317"/>
      <c r="I142" s="324"/>
      <c r="J142" s="319" t="s">
        <v>861</v>
      </c>
      <c r="K142" s="322">
        <v>0</v>
      </c>
      <c r="L142" s="320"/>
      <c r="M142" s="336"/>
      <c r="N142" s="335"/>
      <c r="O142" s="332"/>
      <c r="P142" s="332"/>
      <c r="Q142" s="334"/>
      <c r="R142" s="333"/>
      <c r="S142" s="334"/>
      <c r="T142" s="333"/>
      <c r="U142" s="331"/>
      <c r="V142" s="331"/>
      <c r="W142" s="334"/>
      <c r="X142" s="333"/>
      <c r="Y142" s="334"/>
      <c r="Z142" s="333"/>
      <c r="AA142" s="334"/>
      <c r="AB142" s="325"/>
      <c r="AC142" s="545"/>
    </row>
    <row r="143" spans="1:30" s="318" customFormat="1" ht="40.15" customHeight="1" outlineLevel="1" x14ac:dyDescent="0.25">
      <c r="A143" s="323">
        <v>84</v>
      </c>
      <c r="B143" s="323"/>
      <c r="C143" s="317" t="s">
        <v>21</v>
      </c>
      <c r="D143" s="317" t="s">
        <v>900</v>
      </c>
      <c r="E143" s="317" t="s">
        <v>901</v>
      </c>
      <c r="F143" s="321"/>
      <c r="G143" s="321"/>
      <c r="H143" s="317"/>
      <c r="I143" s="324"/>
      <c r="J143" s="319" t="s">
        <v>861</v>
      </c>
      <c r="K143" s="322">
        <v>0</v>
      </c>
      <c r="L143" s="320"/>
      <c r="M143" s="336"/>
      <c r="N143" s="335"/>
      <c r="O143" s="332"/>
      <c r="P143" s="332"/>
      <c r="Q143" s="334"/>
      <c r="R143" s="333"/>
      <c r="S143" s="334"/>
      <c r="T143" s="333"/>
      <c r="U143" s="331"/>
      <c r="V143" s="331"/>
      <c r="W143" s="334"/>
      <c r="X143" s="333"/>
      <c r="Y143" s="334"/>
      <c r="Z143" s="333"/>
      <c r="AA143" s="334"/>
      <c r="AB143" s="325"/>
      <c r="AC143" s="545"/>
    </row>
    <row r="144" spans="1:30" s="539" customFormat="1" ht="51.75" customHeight="1" outlineLevel="1" x14ac:dyDescent="0.25">
      <c r="A144" s="540">
        <v>85</v>
      </c>
      <c r="B144" s="540" t="s">
        <v>762</v>
      </c>
      <c r="C144" s="536" t="s">
        <v>21</v>
      </c>
      <c r="D144" s="549" t="s">
        <v>1319</v>
      </c>
      <c r="E144" s="629" t="s">
        <v>1320</v>
      </c>
      <c r="F144" s="536"/>
      <c r="G144" s="549" t="s">
        <v>332</v>
      </c>
      <c r="H144" s="536" t="str">
        <f>IFERROR(IF(OR(O144&lt;&gt;"",P144&lt;&gt;"",Q144&lt;&gt;""),"Opt 2: "&amp;VLOOKUP(N144,Deliverables!$A$4:$G$42,3,FALSE)&amp;CHAR(10),"")&amp; IF(S144&lt;&gt;"","Opt 5: "&amp;VLOOKUP(R144,Deliverables!$A$4:$G$42,4,FALSE)&amp;CHAR(10),"")&amp; IF(OR(U144&lt;&gt;"",V144&lt;&gt;"",W144&lt;&gt;""),"Opt 3: "&amp;VLOOKUP(T144,Deliverables!$A$4:$G$42,5,FALSE)&amp;CHAR(10),"")&amp; IF(Y144&lt;&gt;"","Opt 4: "&amp;VLOOKUP(X144,Deliverables!$A$4:$G$42,6,FALSE)&amp;CHAR(10),"")&amp; IF(AA144&lt;&gt;"","Opt 7: "&amp;VLOOKUP(Z144,Deliverables!$A$4:$G$42,7,FALSE),""),"&lt;Autofilled&gt;")</f>
        <v>Opt 3: RAN5#88 (Aug-20)
  MU: RAN5#87 (May-20)
  TT: RAN5#87 (May-20)
Opt 4: RAN5#87 (May-20)
Opt 7: RAN5#87 (May-20)</v>
      </c>
      <c r="I144" s="618"/>
      <c r="J144" s="536" t="s">
        <v>1364</v>
      </c>
      <c r="K144" s="550">
        <v>1</v>
      </c>
      <c r="L144" s="542">
        <f>IF(COUNT(O144,P144,Q144,S144,U144,V144,W144,Y144,AA144)&gt;0,SUM(O144,P144,Q144,S144,U144,V144,W144,Y144,AA144)/COUNT(O144,P144,Q144,S144,U144,V144,W144,Y144,AA144),"")</f>
        <v>0</v>
      </c>
      <c r="M144" s="575"/>
      <c r="N144" s="574"/>
      <c r="O144" s="571"/>
      <c r="P144" s="571"/>
      <c r="Q144" s="625"/>
      <c r="R144" s="572"/>
      <c r="S144" s="625"/>
      <c r="T144" s="572" t="s">
        <v>1304</v>
      </c>
      <c r="U144" s="619"/>
      <c r="V144" s="619"/>
      <c r="W144" s="625">
        <v>0</v>
      </c>
      <c r="X144" s="572">
        <v>1</v>
      </c>
      <c r="Y144" s="625">
        <v>0</v>
      </c>
      <c r="Z144" s="572">
        <v>1</v>
      </c>
      <c r="AA144" s="625">
        <v>0</v>
      </c>
      <c r="AB144" s="547"/>
      <c r="AC144" s="545"/>
    </row>
    <row r="145" spans="1:30" s="69" customFormat="1" ht="40.15" customHeight="1" outlineLevel="1" x14ac:dyDescent="0.25">
      <c r="A145" s="70"/>
      <c r="B145" s="70"/>
      <c r="C145" s="65"/>
      <c r="D145" s="65" t="s">
        <v>475</v>
      </c>
      <c r="E145" s="65" t="s">
        <v>484</v>
      </c>
      <c r="F145" s="65"/>
      <c r="G145" s="65"/>
      <c r="H145" s="71" t="str">
        <f>IFERROR(IF(OR(O145&lt;&gt;"",P145&lt;&gt;"",Q145&lt;&gt;""),"Opt 2: "&amp;VLOOKUP(N145,Deliverables!$A$4:$G$42,3,FALSE)&amp;CHAR(10),"")&amp; IF(S145&lt;&gt;"","Opt 5: "&amp;VLOOKUP(R145,Deliverables!$A$4:$G$42,4,FALSE)&amp;CHAR(10),"")&amp; IF(OR(U145&lt;&gt;"",V145&lt;&gt;"",W145&lt;&gt;""),"Opt 3: "&amp;VLOOKUP(T145,Deliverables!$A$4:$G$42,5,FALSE)&amp;CHAR(10),"")&amp; IF(Y145&lt;&gt;"","Opt 4: "&amp;VLOOKUP(X145,Deliverables!$A$4:$G$42,6,FALSE)&amp;CHAR(10),"")&amp; IF(AA145&lt;&gt;"","Opt 7: "&amp;VLOOKUP(Z145,Deliverables!$A$4:$G$42,7,FALSE),""),"&lt;Autofilled&gt;")</f>
        <v/>
      </c>
      <c r="I145" s="71"/>
      <c r="J145" s="71" t="s">
        <v>655</v>
      </c>
      <c r="K145" s="53"/>
      <c r="L145" s="37" t="str">
        <f t="shared" si="7"/>
        <v/>
      </c>
      <c r="M145" s="152"/>
      <c r="N145" s="137"/>
      <c r="O145" s="105"/>
      <c r="P145" s="105"/>
      <c r="Q145" s="132"/>
      <c r="R145" s="121"/>
      <c r="S145" s="132"/>
      <c r="T145" s="121"/>
      <c r="U145" s="104"/>
      <c r="V145" s="104"/>
      <c r="W145" s="132"/>
      <c r="X145" s="121"/>
      <c r="Y145" s="132"/>
      <c r="Z145" s="121"/>
      <c r="AA145" s="132"/>
      <c r="AB145" s="67"/>
      <c r="AC145" s="545"/>
      <c r="AD145" s="81"/>
    </row>
    <row r="146" spans="1:30" s="34" customFormat="1" ht="40.15" customHeight="1" outlineLevel="1" x14ac:dyDescent="0.25">
      <c r="A146" s="57">
        <v>86</v>
      </c>
      <c r="B146" s="57" t="s">
        <v>762</v>
      </c>
      <c r="C146" s="24" t="s">
        <v>21</v>
      </c>
      <c r="D146" s="24" t="s">
        <v>489</v>
      </c>
      <c r="E146" s="24" t="s">
        <v>485</v>
      </c>
      <c r="F146" s="44"/>
      <c r="G146" s="44" t="s">
        <v>332</v>
      </c>
      <c r="H146" s="24" t="str">
        <f>IFERROR(IF(OR(O146&lt;&gt;"",P146&lt;&gt;"",Q146&lt;&gt;""),"Opt 2: "&amp;VLOOKUP(N146,Deliverables!$A$4:$G$42,3,FALSE)&amp;CHAR(10),"")&amp; IF(S146&lt;&gt;"","Opt 5: "&amp;VLOOKUP(R146,Deliverables!$A$4:$G$42,4,FALSE)&amp;CHAR(10),"")&amp; IF(OR(U146&lt;&gt;"",V146&lt;&gt;"",W146&lt;&gt;""),"Opt 3: "&amp;VLOOKUP(T146,Deliverables!$A$4:$G$42,5,FALSE)&amp;CHAR(10),"")&amp; IF(Y146&lt;&gt;"","Opt 4: "&amp;VLOOKUP(X146,Deliverables!$A$4:$G$42,6,FALSE)&amp;CHAR(10),"")&amp; IF(AA146&lt;&gt;"","Opt 7: "&amp;VLOOKUP(Z146,Deliverables!$A$4:$G$42,7,FALSE),""),"&lt;Autofilled&gt;")</f>
        <v>Opt 3: RAN5#83 (May-19)
Opt 4: RAN5#87 (May-20)
Opt 7: RAN5#87 (May-20)</v>
      </c>
      <c r="I146" s="58" t="s">
        <v>799</v>
      </c>
      <c r="J146" s="36"/>
      <c r="K146" s="43">
        <v>1</v>
      </c>
      <c r="L146" s="37">
        <f t="shared" si="7"/>
        <v>1</v>
      </c>
      <c r="M146" s="152"/>
      <c r="N146" s="137"/>
      <c r="O146" s="105"/>
      <c r="P146" s="105"/>
      <c r="Q146" s="132"/>
      <c r="R146" s="121"/>
      <c r="S146" s="132"/>
      <c r="T146" s="121">
        <v>4</v>
      </c>
      <c r="U146" s="104">
        <v>1</v>
      </c>
      <c r="V146" s="104"/>
      <c r="W146" s="132"/>
      <c r="X146" s="121">
        <v>1</v>
      </c>
      <c r="Y146" s="132">
        <v>1</v>
      </c>
      <c r="Z146" s="121">
        <v>1</v>
      </c>
      <c r="AA146" s="132">
        <v>1</v>
      </c>
      <c r="AB146" s="59"/>
      <c r="AC146" s="545"/>
    </row>
    <row r="147" spans="1:30" s="34" customFormat="1" ht="40.15" customHeight="1" outlineLevel="1" x14ac:dyDescent="0.25">
      <c r="A147" s="57">
        <v>87</v>
      </c>
      <c r="B147" s="57" t="s">
        <v>762</v>
      </c>
      <c r="C147" s="24" t="s">
        <v>21</v>
      </c>
      <c r="D147" s="24" t="s">
        <v>490</v>
      </c>
      <c r="E147" s="24" t="s">
        <v>486</v>
      </c>
      <c r="F147" s="44"/>
      <c r="G147" s="44" t="s">
        <v>332</v>
      </c>
      <c r="H147" s="24" t="str">
        <f>IFERROR(IF(OR(O147&lt;&gt;"",P147&lt;&gt;"",Q147&lt;&gt;""),"Opt 2: "&amp;VLOOKUP(N147,Deliverables!$A$4:$G$42,3,FALSE)&amp;CHAR(10),"")&amp; IF(S147&lt;&gt;"","Opt 5: "&amp;VLOOKUP(R147,Deliverables!$A$4:$G$42,4,FALSE)&amp;CHAR(10),"")&amp; IF(OR(U147&lt;&gt;"",V147&lt;&gt;"",W147&lt;&gt;""),"Opt 3: "&amp;VLOOKUP(T147,Deliverables!$A$4:$G$42,5,FALSE)&amp;CHAR(10),"")&amp; IF(Y147&lt;&gt;"","Opt 4: "&amp;VLOOKUP(X147,Deliverables!$A$4:$G$42,6,FALSE)&amp;CHAR(10),"")&amp; IF(AA147&lt;&gt;"","Opt 7: "&amp;VLOOKUP(Z147,Deliverables!$A$4:$G$42,7,FALSE),""),"&lt;Autofilled&gt;")</f>
        <v>Opt 3: RAN5#83 (May-19)
Opt 4: RAN5#87 (May-20)
Opt 7: RAN5#87 (May-20)</v>
      </c>
      <c r="I147" s="58" t="s">
        <v>800</v>
      </c>
      <c r="J147" s="36"/>
      <c r="K147" s="43">
        <v>1</v>
      </c>
      <c r="L147" s="37">
        <f t="shared" si="7"/>
        <v>1</v>
      </c>
      <c r="M147" s="152"/>
      <c r="N147" s="137"/>
      <c r="O147" s="105"/>
      <c r="P147" s="105"/>
      <c r="Q147" s="132"/>
      <c r="R147" s="121"/>
      <c r="S147" s="132"/>
      <c r="T147" s="121">
        <v>4</v>
      </c>
      <c r="U147" s="104">
        <v>1</v>
      </c>
      <c r="V147" s="104"/>
      <c r="W147" s="132"/>
      <c r="X147" s="121">
        <v>1</v>
      </c>
      <c r="Y147" s="132">
        <v>1</v>
      </c>
      <c r="Z147" s="121">
        <v>1</v>
      </c>
      <c r="AA147" s="132">
        <v>1</v>
      </c>
      <c r="AB147" s="59"/>
      <c r="AC147" s="545"/>
      <c r="AD147" s="56"/>
    </row>
    <row r="148" spans="1:30" s="34" customFormat="1" ht="40.15" customHeight="1" outlineLevel="1" x14ac:dyDescent="0.25">
      <c r="A148" s="57">
        <v>88</v>
      </c>
      <c r="B148" s="57" t="s">
        <v>762</v>
      </c>
      <c r="C148" s="24" t="s">
        <v>21</v>
      </c>
      <c r="D148" s="24" t="s">
        <v>491</v>
      </c>
      <c r="E148" s="24" t="s">
        <v>487</v>
      </c>
      <c r="F148" s="44"/>
      <c r="G148" s="44" t="s">
        <v>332</v>
      </c>
      <c r="H148" s="24" t="str">
        <f>IFERROR(IF(OR(O148&lt;&gt;"",P148&lt;&gt;"",Q148&lt;&gt;""),"Opt 2: "&amp;VLOOKUP(N148,Deliverables!$A$4:$G$42,3,FALSE)&amp;CHAR(10),"")&amp; IF(S148&lt;&gt;"","Opt 5: "&amp;VLOOKUP(R148,Deliverables!$A$4:$G$42,4,FALSE)&amp;CHAR(10),"")&amp; IF(OR(U148&lt;&gt;"",V148&lt;&gt;"",W148&lt;&gt;""),"Opt 3: "&amp;VLOOKUP(T148,Deliverables!$A$4:$G$42,5,FALSE)&amp;CHAR(10),"")&amp; IF(Y148&lt;&gt;"","Opt 4: "&amp;VLOOKUP(X148,Deliverables!$A$4:$G$42,6,FALSE)&amp;CHAR(10),"")&amp; IF(AA148&lt;&gt;"","Opt 7: "&amp;VLOOKUP(Z148,Deliverables!$A$4:$G$42,7,FALSE),""),"&lt;Autofilled&gt;")</f>
        <v>Opt 3: RAN5#83 (May-19)
Opt 4: RAN5#87 (May-20)
Opt 7: RAN5#87 (May-20)</v>
      </c>
      <c r="I148" s="58" t="s">
        <v>801</v>
      </c>
      <c r="J148" s="36"/>
      <c r="K148" s="43">
        <v>1</v>
      </c>
      <c r="L148" s="37">
        <f t="shared" si="7"/>
        <v>1</v>
      </c>
      <c r="M148" s="152"/>
      <c r="N148" s="137"/>
      <c r="O148" s="105"/>
      <c r="P148" s="105"/>
      <c r="Q148" s="132"/>
      <c r="R148" s="121"/>
      <c r="S148" s="132"/>
      <c r="T148" s="121">
        <v>4</v>
      </c>
      <c r="U148" s="104">
        <v>1</v>
      </c>
      <c r="V148" s="104"/>
      <c r="W148" s="132"/>
      <c r="X148" s="121">
        <v>1</v>
      </c>
      <c r="Y148" s="132">
        <v>1</v>
      </c>
      <c r="Z148" s="121">
        <v>1</v>
      </c>
      <c r="AA148" s="132">
        <v>1</v>
      </c>
      <c r="AB148" s="59"/>
      <c r="AC148" s="545"/>
    </row>
    <row r="149" spans="1:30" s="34" customFormat="1" ht="40.15" customHeight="1" outlineLevel="1" x14ac:dyDescent="0.25">
      <c r="A149" s="57">
        <v>89</v>
      </c>
      <c r="B149" s="57" t="s">
        <v>762</v>
      </c>
      <c r="C149" s="24" t="s">
        <v>21</v>
      </c>
      <c r="D149" s="24" t="s">
        <v>492</v>
      </c>
      <c r="E149" s="24" t="s">
        <v>488</v>
      </c>
      <c r="F149" s="44"/>
      <c r="G149" s="44" t="s">
        <v>332</v>
      </c>
      <c r="H149" s="24" t="str">
        <f>IFERROR(IF(OR(O149&lt;&gt;"",P149&lt;&gt;"",Q149&lt;&gt;""),"Opt 2: "&amp;VLOOKUP(N149,Deliverables!$A$4:$G$42,3,FALSE)&amp;CHAR(10),"")&amp; IF(S149&lt;&gt;"","Opt 5: "&amp;VLOOKUP(R149,Deliverables!$A$4:$G$42,4,FALSE)&amp;CHAR(10),"")&amp; IF(OR(U149&lt;&gt;"",V149&lt;&gt;"",W149&lt;&gt;""),"Opt 3: "&amp;VLOOKUP(T149,Deliverables!$A$4:$G$42,5,FALSE)&amp;CHAR(10),"")&amp; IF(Y149&lt;&gt;"","Opt 4: "&amp;VLOOKUP(X149,Deliverables!$A$4:$G$42,6,FALSE)&amp;CHAR(10),"")&amp; IF(AA149&lt;&gt;"","Opt 7: "&amp;VLOOKUP(Z149,Deliverables!$A$4:$G$42,7,FALSE),""),"&lt;Autofilled&gt;")</f>
        <v>Opt 3: RAN5#88 (Aug-20)
  MU: RAN5#87 (May-20)
  TT: RAN5#87 (May-20)
Opt 4: RAN5#87 (May-20)
Opt 7: RAN5#87 (May-20)</v>
      </c>
      <c r="I149" s="58"/>
      <c r="J149" s="36"/>
      <c r="K149" s="43">
        <v>1</v>
      </c>
      <c r="L149" s="37">
        <f t="shared" si="7"/>
        <v>0</v>
      </c>
      <c r="M149" s="152"/>
      <c r="N149" s="137"/>
      <c r="O149" s="105"/>
      <c r="P149" s="105"/>
      <c r="Q149" s="132"/>
      <c r="R149" s="121"/>
      <c r="S149" s="132"/>
      <c r="T149" s="572" t="s">
        <v>1306</v>
      </c>
      <c r="U149" s="104"/>
      <c r="V149" s="104">
        <v>0</v>
      </c>
      <c r="W149" s="132"/>
      <c r="X149" s="121">
        <v>1</v>
      </c>
      <c r="Y149" s="132">
        <v>0</v>
      </c>
      <c r="Z149" s="121">
        <v>1</v>
      </c>
      <c r="AA149" s="132">
        <v>0</v>
      </c>
      <c r="AB149" s="59"/>
      <c r="AC149" s="545"/>
    </row>
    <row r="150" spans="1:30" s="346" customFormat="1" ht="50.45" customHeight="1" outlineLevel="1" x14ac:dyDescent="0.25">
      <c r="C150" s="346" t="s">
        <v>21</v>
      </c>
      <c r="D150" s="346" t="s">
        <v>902</v>
      </c>
      <c r="E150" s="346" t="s">
        <v>903</v>
      </c>
      <c r="H150" s="348"/>
      <c r="L150" s="340"/>
      <c r="M150" s="347"/>
      <c r="N150" s="354"/>
      <c r="O150" s="350"/>
      <c r="P150" s="350"/>
      <c r="Q150" s="353"/>
      <c r="R150" s="352"/>
      <c r="S150" s="353"/>
      <c r="T150" s="352"/>
      <c r="U150" s="349"/>
      <c r="V150" s="349"/>
      <c r="W150" s="353"/>
      <c r="X150" s="352"/>
      <c r="Y150" s="353"/>
      <c r="Z150" s="352"/>
      <c r="AA150" s="353"/>
      <c r="AB150" s="351"/>
      <c r="AC150" s="545"/>
    </row>
    <row r="151" spans="1:30" s="338" customFormat="1" ht="40.15" customHeight="1" outlineLevel="1" x14ac:dyDescent="0.25">
      <c r="A151" s="343">
        <v>90</v>
      </c>
      <c r="B151" s="343"/>
      <c r="C151" s="337" t="s">
        <v>21</v>
      </c>
      <c r="D151" s="337" t="s">
        <v>904</v>
      </c>
      <c r="E151" s="337" t="s">
        <v>905</v>
      </c>
      <c r="F151" s="342"/>
      <c r="G151" s="342"/>
      <c r="H151" s="337"/>
      <c r="I151" s="344"/>
      <c r="J151" s="339" t="s">
        <v>861</v>
      </c>
      <c r="K151" s="341"/>
      <c r="L151" s="340"/>
      <c r="M151" s="355"/>
      <c r="N151" s="354"/>
      <c r="O151" s="350"/>
      <c r="P151" s="350"/>
      <c r="Q151" s="353"/>
      <c r="R151" s="352"/>
      <c r="S151" s="353"/>
      <c r="T151" s="352"/>
      <c r="U151" s="349"/>
      <c r="V151" s="349"/>
      <c r="W151" s="353"/>
      <c r="X151" s="352"/>
      <c r="Y151" s="353"/>
      <c r="Z151" s="352"/>
      <c r="AA151" s="353"/>
      <c r="AB151" s="345"/>
      <c r="AC151" s="545"/>
    </row>
    <row r="152" spans="1:30" s="338" customFormat="1" ht="40.15" customHeight="1" outlineLevel="1" x14ac:dyDescent="0.25">
      <c r="A152" s="343">
        <v>91</v>
      </c>
      <c r="B152" s="343"/>
      <c r="C152" s="337" t="s">
        <v>21</v>
      </c>
      <c r="D152" s="337" t="s">
        <v>906</v>
      </c>
      <c r="E152" s="337" t="s">
        <v>907</v>
      </c>
      <c r="F152" s="342"/>
      <c r="G152" s="342"/>
      <c r="H152" s="337"/>
      <c r="I152" s="344"/>
      <c r="J152" s="339" t="s">
        <v>861</v>
      </c>
      <c r="K152" s="341"/>
      <c r="L152" s="340"/>
      <c r="M152" s="355"/>
      <c r="N152" s="354"/>
      <c r="O152" s="350"/>
      <c r="P152" s="350"/>
      <c r="Q152" s="353"/>
      <c r="R152" s="352"/>
      <c r="S152" s="353"/>
      <c r="T152" s="352"/>
      <c r="U152" s="349"/>
      <c r="V152" s="349"/>
      <c r="W152" s="353"/>
      <c r="X152" s="352"/>
      <c r="Y152" s="353"/>
      <c r="Z152" s="352"/>
      <c r="AA152" s="353"/>
      <c r="AB152" s="345"/>
      <c r="AC152" s="545"/>
    </row>
    <row r="153" spans="1:30" s="338" customFormat="1" ht="40.15" customHeight="1" outlineLevel="1" x14ac:dyDescent="0.25">
      <c r="A153" s="343">
        <v>92</v>
      </c>
      <c r="B153" s="343"/>
      <c r="C153" s="337" t="s">
        <v>21</v>
      </c>
      <c r="D153" s="337" t="s">
        <v>908</v>
      </c>
      <c r="E153" s="337" t="s">
        <v>909</v>
      </c>
      <c r="F153" s="342"/>
      <c r="G153" s="342"/>
      <c r="H153" s="337"/>
      <c r="I153" s="344"/>
      <c r="J153" s="339" t="s">
        <v>861</v>
      </c>
      <c r="K153" s="341"/>
      <c r="L153" s="340"/>
      <c r="M153" s="355"/>
      <c r="N153" s="354"/>
      <c r="O153" s="350"/>
      <c r="P153" s="350"/>
      <c r="Q153" s="353"/>
      <c r="R153" s="352"/>
      <c r="S153" s="353"/>
      <c r="T153" s="352"/>
      <c r="U153" s="349"/>
      <c r="V153" s="349"/>
      <c r="W153" s="353"/>
      <c r="X153" s="352"/>
      <c r="Y153" s="353"/>
      <c r="Z153" s="352"/>
      <c r="AA153" s="353"/>
      <c r="AB153" s="345"/>
      <c r="AC153" s="545"/>
    </row>
    <row r="154" spans="1:30" s="539" customFormat="1" ht="51.75" customHeight="1" outlineLevel="1" x14ac:dyDescent="0.25">
      <c r="A154" s="540">
        <v>93</v>
      </c>
      <c r="B154" s="540" t="s">
        <v>762</v>
      </c>
      <c r="C154" s="536" t="s">
        <v>21</v>
      </c>
      <c r="D154" s="549" t="s">
        <v>1322</v>
      </c>
      <c r="E154" s="629" t="s">
        <v>1321</v>
      </c>
      <c r="F154" s="536"/>
      <c r="G154" s="549" t="s">
        <v>332</v>
      </c>
      <c r="H154" s="536" t="str">
        <f>IFERROR(IF(OR(O154&lt;&gt;"",P154&lt;&gt;"",Q154&lt;&gt;""),"Opt 2: "&amp;VLOOKUP(N154,Deliverables!$A$4:$G$42,3,FALSE)&amp;CHAR(10),"")&amp; IF(S154&lt;&gt;"","Opt 5: "&amp;VLOOKUP(R154,Deliverables!$A$4:$G$42,4,FALSE)&amp;CHAR(10),"")&amp; IF(OR(U154&lt;&gt;"",V154&lt;&gt;"",W154&lt;&gt;""),"Opt 3: "&amp;VLOOKUP(T154,Deliverables!$A$4:$G$42,5,FALSE)&amp;CHAR(10),"")&amp; IF(Y154&lt;&gt;"","Opt 4: "&amp;VLOOKUP(X154,Deliverables!$A$4:$G$42,6,FALSE)&amp;CHAR(10),"")&amp; IF(AA154&lt;&gt;"","Opt 7: "&amp;VLOOKUP(Z154,Deliverables!$A$4:$G$42,7,FALSE),""),"&lt;Autofilled&gt;")</f>
        <v>Opt 3: RAN5#88 (Aug-20)
  MU: RAN5#87 (May-20)
  TT: RAN5#87 (May-20)
Opt 4: RAN5#87 (May-20)
Opt 7: RAN5#87 (May-20)</v>
      </c>
      <c r="I154" s="618"/>
      <c r="J154" s="536" t="s">
        <v>1364</v>
      </c>
      <c r="K154" s="550">
        <v>1</v>
      </c>
      <c r="L154" s="542">
        <f>IF(COUNT(O154,P154,Q154,S154,U154,V154,W154,Y154,AA154)&gt;0,SUM(O154,P154,Q154,S154,U154,V154,W154,Y154,AA154)/COUNT(O154,P154,Q154,S154,U154,V154,W154,Y154,AA154),"")</f>
        <v>0</v>
      </c>
      <c r="M154" s="575"/>
      <c r="N154" s="574"/>
      <c r="O154" s="571"/>
      <c r="P154" s="571"/>
      <c r="Q154" s="625"/>
      <c r="R154" s="572"/>
      <c r="S154" s="625"/>
      <c r="T154" s="572" t="s">
        <v>1304</v>
      </c>
      <c r="U154" s="619"/>
      <c r="V154" s="619"/>
      <c r="W154" s="625">
        <v>0</v>
      </c>
      <c r="X154" s="572">
        <v>1</v>
      </c>
      <c r="Y154" s="625">
        <v>0</v>
      </c>
      <c r="Z154" s="572">
        <v>1</v>
      </c>
      <c r="AA154" s="625">
        <v>0</v>
      </c>
      <c r="AB154" s="547"/>
      <c r="AC154" s="545"/>
    </row>
    <row r="155" spans="1:30" s="65" customFormat="1" ht="50.45" customHeight="1" outlineLevel="1" x14ac:dyDescent="0.25">
      <c r="D155" s="65" t="s">
        <v>477</v>
      </c>
      <c r="E155" s="65" t="s">
        <v>493</v>
      </c>
      <c r="H155" s="71" t="str">
        <f>IFERROR(IF(OR(O155&lt;&gt;"",P155&lt;&gt;"",Q155&lt;&gt;""),"Opt 2: "&amp;VLOOKUP(N155,Deliverables!$A$4:$G$42,3,FALSE)&amp;CHAR(10),"")&amp; IF(S155&lt;&gt;"","Opt 5: "&amp;VLOOKUP(R155,Deliverables!$A$4:$G$42,4,FALSE)&amp;CHAR(10),"")&amp; IF(OR(U155&lt;&gt;"",V155&lt;&gt;"",W155&lt;&gt;""),"Opt 3: "&amp;VLOOKUP(T155,Deliverables!$A$4:$G$42,5,FALSE)&amp;CHAR(10),"")&amp; IF(Y155&lt;&gt;"","Opt 4: "&amp;VLOOKUP(X155,Deliverables!$A$4:$G$42,6,FALSE)&amp;CHAR(10),"")&amp; IF(AA155&lt;&gt;"","Opt 7: "&amp;VLOOKUP(Z155,Deliverables!$A$4:$G$42,7,FALSE),""),"&lt;Autofilled&gt;")</f>
        <v/>
      </c>
      <c r="L155" s="37" t="str">
        <f t="shared" si="7"/>
        <v/>
      </c>
      <c r="M155" s="66"/>
      <c r="N155" s="137"/>
      <c r="O155" s="105"/>
      <c r="P155" s="105"/>
      <c r="Q155" s="132"/>
      <c r="R155" s="121"/>
      <c r="S155" s="132"/>
      <c r="T155" s="121"/>
      <c r="U155" s="104"/>
      <c r="V155" s="104"/>
      <c r="W155" s="132"/>
      <c r="X155" s="121"/>
      <c r="Y155" s="132"/>
      <c r="Z155" s="121"/>
      <c r="AA155" s="132"/>
      <c r="AB155" s="108"/>
      <c r="AC155" s="545"/>
    </row>
    <row r="156" spans="1:30" s="34" customFormat="1" ht="40.15" customHeight="1" outlineLevel="1" x14ac:dyDescent="0.25">
      <c r="A156" s="57">
        <v>94</v>
      </c>
      <c r="B156" s="57"/>
      <c r="C156" s="536" t="s">
        <v>21</v>
      </c>
      <c r="D156" s="24" t="s">
        <v>479</v>
      </c>
      <c r="E156" s="24" t="s">
        <v>478</v>
      </c>
      <c r="F156" s="44"/>
      <c r="G156" s="44" t="s">
        <v>332</v>
      </c>
      <c r="H156" s="24" t="str">
        <f>IFERROR(IF(OR(O156&lt;&gt;"",P156&lt;&gt;"",Q156&lt;&gt;""),"Opt 2: "&amp;VLOOKUP(N156,Deliverables!$A$4:$G$42,3,FALSE)&amp;CHAR(10),"")&amp; IF(S156&lt;&gt;"","Opt 5: "&amp;VLOOKUP(R156,Deliverables!$A$4:$G$42,4,FALSE)&amp;CHAR(10),"")&amp; IF(OR(U156&lt;&gt;"",V156&lt;&gt;"",W156&lt;&gt;""),"Opt 3: "&amp;VLOOKUP(T156,Deliverables!$A$4:$G$42,5,FALSE)&amp;CHAR(10),"")&amp; IF(Y156&lt;&gt;"","Opt 4: "&amp;VLOOKUP(X156,Deliverables!$A$4:$G$42,6,FALSE)&amp;CHAR(10),"")&amp; IF(AA156&lt;&gt;"","Opt 7: "&amp;VLOOKUP(Z156,Deliverables!$A$4:$G$42,7,FALSE),""),"&lt;Autofilled&gt;")</f>
        <v>Opt 3: RAN5#83 (May-19)
Opt 4: RAN5#87 (May-20)
Opt 7: RAN5#87 (May-20)</v>
      </c>
      <c r="I156" s="58" t="s">
        <v>805</v>
      </c>
      <c r="J156" s="36" t="s">
        <v>804</v>
      </c>
      <c r="K156" s="43">
        <v>0.3</v>
      </c>
      <c r="L156" s="37">
        <f t="shared" si="7"/>
        <v>1</v>
      </c>
      <c r="M156" s="152"/>
      <c r="N156" s="137"/>
      <c r="O156" s="105"/>
      <c r="P156" s="105"/>
      <c r="Q156" s="132"/>
      <c r="R156" s="121"/>
      <c r="S156" s="132"/>
      <c r="T156" s="121">
        <v>4</v>
      </c>
      <c r="U156" s="104">
        <v>1</v>
      </c>
      <c r="V156" s="104"/>
      <c r="W156" s="132"/>
      <c r="X156" s="121">
        <v>1</v>
      </c>
      <c r="Y156" s="132">
        <v>1</v>
      </c>
      <c r="Z156" s="121">
        <v>1</v>
      </c>
      <c r="AA156" s="132">
        <v>1</v>
      </c>
      <c r="AB156" s="59"/>
      <c r="AC156" s="545"/>
    </row>
    <row r="157" spans="1:30" s="69" customFormat="1" ht="50.45" customHeight="1" outlineLevel="1" x14ac:dyDescent="0.25">
      <c r="A157" s="70"/>
      <c r="B157" s="70"/>
      <c r="C157" s="65"/>
      <c r="D157" s="65" t="s">
        <v>480</v>
      </c>
      <c r="E157" s="65" t="s">
        <v>481</v>
      </c>
      <c r="F157" s="65"/>
      <c r="G157" s="65"/>
      <c r="H157" s="71" t="str">
        <f>IFERROR(IF(OR(O157&lt;&gt;"",P157&lt;&gt;"",Q157&lt;&gt;""),"Opt 2: "&amp;VLOOKUP(N157,Deliverables!$A$4:$G$42,3,FALSE)&amp;CHAR(10),"")&amp; IF(S157&lt;&gt;"","Opt 5: "&amp;VLOOKUP(R157,Deliverables!$A$4:$G$42,4,FALSE)&amp;CHAR(10),"")&amp; IF(OR(U157&lt;&gt;"",V157&lt;&gt;"",W157&lt;&gt;""),"Opt 3: "&amp;VLOOKUP(T157,Deliverables!$A$4:$G$42,5,FALSE)&amp;CHAR(10),"")&amp; IF(Y157&lt;&gt;"","Opt 4: "&amp;VLOOKUP(X157,Deliverables!$A$4:$G$42,6,FALSE)&amp;CHAR(10),"")&amp; IF(AA157&lt;&gt;"","Opt 7: "&amp;VLOOKUP(Z157,Deliverables!$A$4:$G$42,7,FALSE),""),"&lt;Autofilled&gt;")</f>
        <v/>
      </c>
      <c r="I157" s="71"/>
      <c r="J157" s="71"/>
      <c r="K157" s="43"/>
      <c r="L157" s="37" t="str">
        <f t="shared" si="7"/>
        <v/>
      </c>
      <c r="M157" s="66"/>
      <c r="N157" s="137"/>
      <c r="O157" s="105"/>
      <c r="P157" s="105"/>
      <c r="Q157" s="132"/>
      <c r="R157" s="121"/>
      <c r="S157" s="132"/>
      <c r="T157" s="121"/>
      <c r="U157" s="104"/>
      <c r="V157" s="104"/>
      <c r="W157" s="132"/>
      <c r="X157" s="121"/>
      <c r="Y157" s="132"/>
      <c r="Z157" s="121"/>
      <c r="AA157" s="132"/>
      <c r="AB157" s="67"/>
      <c r="AC157" s="545"/>
    </row>
    <row r="158" spans="1:30" s="34" customFormat="1" ht="40.15" customHeight="1" outlineLevel="1" x14ac:dyDescent="0.25">
      <c r="A158" s="57">
        <v>95</v>
      </c>
      <c r="B158" s="57"/>
      <c r="C158" s="536" t="s">
        <v>21</v>
      </c>
      <c r="D158" s="24" t="s">
        <v>483</v>
      </c>
      <c r="E158" s="24" t="s">
        <v>482</v>
      </c>
      <c r="F158" s="44"/>
      <c r="G158" s="44" t="s">
        <v>332</v>
      </c>
      <c r="H158" s="24" t="str">
        <f>IFERROR(IF(OR(O158&lt;&gt;"",P158&lt;&gt;"",Q158&lt;&gt;""),"Opt 2: "&amp;VLOOKUP(N158,Deliverables!$A$4:$G$42,3,FALSE)&amp;CHAR(10),"")&amp; IF(S158&lt;&gt;"","Opt 5: "&amp;VLOOKUP(R158,Deliverables!$A$4:$G$42,4,FALSE)&amp;CHAR(10),"")&amp; IF(OR(U158&lt;&gt;"",V158&lt;&gt;"",W158&lt;&gt;""),"Opt 3: "&amp;VLOOKUP(T158,Deliverables!$A$4:$G$42,5,FALSE)&amp;CHAR(10),"")&amp; IF(Y158&lt;&gt;"","Opt 4: "&amp;VLOOKUP(X158,Deliverables!$A$4:$G$42,6,FALSE)&amp;CHAR(10),"")&amp; IF(AA158&lt;&gt;"","Opt 7: "&amp;VLOOKUP(Z158,Deliverables!$A$4:$G$42,7,FALSE),""),"&lt;Autofilled&gt;")</f>
        <v>Opt 3: RAN5#83 (May-19)
Opt 4: RAN5#87 (May-20)
Opt 7: RAN5#87 (May-20)</v>
      </c>
      <c r="I158" s="58" t="s">
        <v>805</v>
      </c>
      <c r="J158" s="36" t="s">
        <v>804</v>
      </c>
      <c r="K158" s="548">
        <v>0.3</v>
      </c>
      <c r="L158" s="37">
        <f t="shared" si="7"/>
        <v>1</v>
      </c>
      <c r="M158" s="152"/>
      <c r="N158" s="137"/>
      <c r="O158" s="105"/>
      <c r="P158" s="105"/>
      <c r="Q158" s="132"/>
      <c r="R158" s="121"/>
      <c r="S158" s="132"/>
      <c r="T158" s="121">
        <v>4</v>
      </c>
      <c r="U158" s="104">
        <v>1</v>
      </c>
      <c r="V158" s="104"/>
      <c r="W158" s="132"/>
      <c r="X158" s="121">
        <v>1</v>
      </c>
      <c r="Y158" s="132">
        <v>1</v>
      </c>
      <c r="Z158" s="121">
        <v>1</v>
      </c>
      <c r="AA158" s="132">
        <v>1</v>
      </c>
      <c r="AB158" s="59"/>
      <c r="AC158" s="545"/>
    </row>
    <row r="159" spans="1:30" s="561" customFormat="1" ht="50.45" customHeight="1" outlineLevel="1" x14ac:dyDescent="0.25">
      <c r="A159" s="562"/>
      <c r="B159" s="562"/>
      <c r="C159" s="558"/>
      <c r="D159" s="558" t="s">
        <v>1184</v>
      </c>
      <c r="E159" s="558" t="s">
        <v>1185</v>
      </c>
      <c r="F159" s="558"/>
      <c r="G159" s="558"/>
      <c r="H159" s="536" t="str">
        <f>IFERROR(IF(OR(O159&lt;&gt;"",P159&lt;&gt;"",Q159&lt;&gt;""),"Opt 2: "&amp;VLOOKUP(N159,Deliverables!$A$4:$G$42,3,FALSE)&amp;CHAR(10),"")&amp; IF(S159&lt;&gt;"","Opt 5: "&amp;VLOOKUP(R159,Deliverables!$A$4:$G$42,4,FALSE)&amp;CHAR(10),"")&amp; IF(OR(U159&lt;&gt;"",V159&lt;&gt;"",W159&lt;&gt;""),"Opt 3: "&amp;VLOOKUP(T159,Deliverables!$A$4:$G$42,5,FALSE)&amp;CHAR(10),"")&amp; IF(Y159&lt;&gt;"","Opt 4: "&amp;VLOOKUP(X159,Deliverables!$A$4:$G$42,6,FALSE)&amp;CHAR(10),"")&amp; IF(AA159&lt;&gt;"","Opt 7: "&amp;VLOOKUP(Z159,Deliverables!$A$4:$G$42,7,FALSE),""),"&lt;Autofilled&gt;")</f>
        <v/>
      </c>
      <c r="I159" s="563"/>
      <c r="J159" s="563"/>
      <c r="K159" s="558"/>
      <c r="L159" s="542" t="str">
        <f t="shared" si="7"/>
        <v/>
      </c>
      <c r="M159" s="347"/>
      <c r="N159" s="574"/>
      <c r="O159" s="571"/>
      <c r="P159" s="571"/>
      <c r="Q159" s="579"/>
      <c r="R159" s="572"/>
      <c r="S159" s="579"/>
      <c r="T159" s="572"/>
      <c r="U159" s="570"/>
      <c r="V159" s="570"/>
      <c r="W159" s="579"/>
      <c r="X159" s="572"/>
      <c r="Y159" s="579"/>
      <c r="Z159" s="572"/>
      <c r="AA159" s="579"/>
      <c r="AB159" s="559"/>
      <c r="AC159" s="545"/>
    </row>
    <row r="160" spans="1:30" s="561" customFormat="1" ht="50.45" customHeight="1" outlineLevel="1" x14ac:dyDescent="0.25">
      <c r="A160" s="562"/>
      <c r="B160" s="562"/>
      <c r="C160" s="558"/>
      <c r="D160" s="558" t="s">
        <v>1186</v>
      </c>
      <c r="E160" s="558" t="s">
        <v>1187</v>
      </c>
      <c r="F160" s="558"/>
      <c r="G160" s="558"/>
      <c r="H160" s="536" t="str">
        <f>IFERROR(IF(OR(O160&lt;&gt;"",P160&lt;&gt;"",Q160&lt;&gt;""),"Opt 2: "&amp;VLOOKUP(N160,Deliverables!$A$4:$G$42,3,FALSE)&amp;CHAR(10),"")&amp; IF(S160&lt;&gt;"","Opt 5: "&amp;VLOOKUP(R160,Deliverables!$A$4:$G$42,4,FALSE)&amp;CHAR(10),"")&amp; IF(OR(U160&lt;&gt;"",V160&lt;&gt;"",W160&lt;&gt;""),"Opt 3: "&amp;VLOOKUP(T160,Deliverables!$A$4:$G$42,5,FALSE)&amp;CHAR(10),"")&amp; IF(Y160&lt;&gt;"","Opt 4: "&amp;VLOOKUP(X160,Deliverables!$A$4:$G$42,6,FALSE)&amp;CHAR(10),"")&amp; IF(AA160&lt;&gt;"","Opt 7: "&amp;VLOOKUP(Z160,Deliverables!$A$4:$G$42,7,FALSE),""),"&lt;Autofilled&gt;")</f>
        <v/>
      </c>
      <c r="I160" s="563"/>
      <c r="J160" s="563"/>
      <c r="K160" s="558"/>
      <c r="L160" s="542" t="str">
        <f t="shared" si="7"/>
        <v/>
      </c>
      <c r="M160" s="347"/>
      <c r="N160" s="574"/>
      <c r="O160" s="571"/>
      <c r="P160" s="571"/>
      <c r="Q160" s="579"/>
      <c r="R160" s="572"/>
      <c r="S160" s="579"/>
      <c r="T160" s="572"/>
      <c r="U160" s="570"/>
      <c r="V160" s="570"/>
      <c r="W160" s="579"/>
      <c r="X160" s="572"/>
      <c r="Y160" s="579"/>
      <c r="Z160" s="572"/>
      <c r="AA160" s="579"/>
      <c r="AB160" s="559"/>
      <c r="AC160" s="545"/>
    </row>
    <row r="161" spans="1:29" s="539" customFormat="1" ht="40.15" customHeight="1" outlineLevel="1" x14ac:dyDescent="0.25">
      <c r="A161" s="540">
        <v>96</v>
      </c>
      <c r="B161" s="540" t="s">
        <v>762</v>
      </c>
      <c r="C161" s="536" t="s">
        <v>21</v>
      </c>
      <c r="D161" s="549" t="s">
        <v>1205</v>
      </c>
      <c r="E161" s="536" t="s">
        <v>1198</v>
      </c>
      <c r="F161" s="536"/>
      <c r="G161" s="549" t="s">
        <v>1297</v>
      </c>
      <c r="H161" s="536" t="str">
        <f>IFERROR(IF(OR(O161&lt;&gt;"",P161&lt;&gt;"",Q161&lt;&gt;""),"Opt 2: "&amp;VLOOKUP(N161,Deliverables!$A$4:$G$42,3,FALSE)&amp;CHAR(10),"")&amp; IF(S161&lt;&gt;"","Opt 5: "&amp;VLOOKUP(R161,Deliverables!$A$4:$G$42,4,FALSE)&amp;CHAR(10),"")&amp; IF(OR(U161&lt;&gt;"",V161&lt;&gt;"",W161&lt;&gt;""),"Opt 3: "&amp;VLOOKUP(T161,Deliverables!$A$4:$G$42,5,FALSE)&amp;CHAR(10),"")&amp; IF(Y161&lt;&gt;"","Opt 4: "&amp;VLOOKUP(X161,Deliverables!$A$4:$G$42,6,FALSE)&amp;CHAR(10),"")&amp; IF(AA161&lt;&gt;"","Opt 7: "&amp;VLOOKUP(Z161,Deliverables!$A$4:$G$42,7,FALSE),""),"&lt;Autofilled&gt;")</f>
        <v>Opt 3: RAN5#87 (May-20)
Opt 4: RAN5#87 (May-20)
Opt 7: RAN5#87 (May-20)</v>
      </c>
      <c r="I161" s="541"/>
      <c r="J161" s="617" t="s">
        <v>1298</v>
      </c>
      <c r="K161" s="550">
        <v>1</v>
      </c>
      <c r="L161" s="542">
        <f t="shared" si="7"/>
        <v>0.80000000000000016</v>
      </c>
      <c r="M161" s="575"/>
      <c r="N161" s="574"/>
      <c r="O161" s="571"/>
      <c r="P161" s="571"/>
      <c r="Q161" s="579"/>
      <c r="R161" s="572"/>
      <c r="S161" s="579"/>
      <c r="T161" s="572">
        <v>8</v>
      </c>
      <c r="U161" s="570">
        <v>0.8</v>
      </c>
      <c r="V161" s="570"/>
      <c r="W161" s="579"/>
      <c r="X161" s="572">
        <v>1</v>
      </c>
      <c r="Y161" s="619">
        <v>0.8</v>
      </c>
      <c r="Z161" s="572">
        <v>1</v>
      </c>
      <c r="AA161" s="619">
        <v>0.8</v>
      </c>
      <c r="AB161" s="547"/>
      <c r="AC161" s="545"/>
    </row>
    <row r="162" spans="1:29" s="539" customFormat="1" ht="40.15" customHeight="1" outlineLevel="1" x14ac:dyDescent="0.25">
      <c r="A162" s="540">
        <v>97</v>
      </c>
      <c r="B162" s="540" t="s">
        <v>762</v>
      </c>
      <c r="C162" s="536" t="s">
        <v>21</v>
      </c>
      <c r="D162" s="549" t="s">
        <v>1202</v>
      </c>
      <c r="E162" s="536" t="s">
        <v>1199</v>
      </c>
      <c r="F162" s="536"/>
      <c r="G162" s="549" t="s">
        <v>1297</v>
      </c>
      <c r="H162" s="536" t="str">
        <f>IFERROR(IF(OR(O162&lt;&gt;"",P162&lt;&gt;"",Q162&lt;&gt;""),"Opt 2: "&amp;VLOOKUP(N162,Deliverables!$A$4:$G$42,3,FALSE)&amp;CHAR(10),"")&amp; IF(S162&lt;&gt;"","Opt 5: "&amp;VLOOKUP(R162,Deliverables!$A$4:$G$42,4,FALSE)&amp;CHAR(10),"")&amp; IF(OR(U162&lt;&gt;"",V162&lt;&gt;"",W162&lt;&gt;""),"Opt 3: "&amp;VLOOKUP(T162,Deliverables!$A$4:$G$42,5,FALSE)&amp;CHAR(10),"")&amp; IF(Y162&lt;&gt;"","Opt 4: "&amp;VLOOKUP(X162,Deliverables!$A$4:$G$42,6,FALSE)&amp;CHAR(10),"")&amp; IF(AA162&lt;&gt;"","Opt 7: "&amp;VLOOKUP(Z162,Deliverables!$A$4:$G$42,7,FALSE),""),"&lt;Autofilled&gt;")</f>
        <v>Opt 3: RAN5#87 (May-20)
Opt 4: RAN5#87 (May-20)
Opt 7: RAN5#87 (May-20)</v>
      </c>
      <c r="I162" s="541"/>
      <c r="J162" s="617" t="s">
        <v>1298</v>
      </c>
      <c r="K162" s="550">
        <v>1</v>
      </c>
      <c r="L162" s="542">
        <f t="shared" si="7"/>
        <v>0.80000000000000016</v>
      </c>
      <c r="M162" s="575"/>
      <c r="N162" s="574"/>
      <c r="O162" s="571"/>
      <c r="P162" s="571"/>
      <c r="Q162" s="579"/>
      <c r="R162" s="572"/>
      <c r="S162" s="579"/>
      <c r="T162" s="572">
        <v>8</v>
      </c>
      <c r="U162" s="619">
        <v>0.8</v>
      </c>
      <c r="V162" s="570"/>
      <c r="W162" s="579"/>
      <c r="X162" s="572">
        <v>1</v>
      </c>
      <c r="Y162" s="619">
        <v>0.8</v>
      </c>
      <c r="Z162" s="572">
        <v>1</v>
      </c>
      <c r="AA162" s="619">
        <v>0.8</v>
      </c>
      <c r="AB162" s="547"/>
      <c r="AC162" s="545"/>
    </row>
    <row r="163" spans="1:29" s="539" customFormat="1" ht="40.15" customHeight="1" outlineLevel="1" x14ac:dyDescent="0.25">
      <c r="A163" s="540">
        <v>98</v>
      </c>
      <c r="B163" s="540" t="s">
        <v>762</v>
      </c>
      <c r="C163" s="536" t="s">
        <v>21</v>
      </c>
      <c r="D163" s="549" t="s">
        <v>1203</v>
      </c>
      <c r="E163" s="536" t="s">
        <v>1200</v>
      </c>
      <c r="F163" s="536"/>
      <c r="G163" s="549" t="s">
        <v>1297</v>
      </c>
      <c r="H163" s="536" t="str">
        <f>IFERROR(IF(OR(O163&lt;&gt;"",P163&lt;&gt;"",Q163&lt;&gt;""),"Opt 2: "&amp;VLOOKUP(N163,Deliverables!$A$4:$G$42,3,FALSE)&amp;CHAR(10),"")&amp; IF(S163&lt;&gt;"","Opt 5: "&amp;VLOOKUP(R163,Deliverables!$A$4:$G$42,4,FALSE)&amp;CHAR(10),"")&amp; IF(OR(U163&lt;&gt;"",V163&lt;&gt;"",W163&lt;&gt;""),"Opt 3: "&amp;VLOOKUP(T163,Deliverables!$A$4:$G$42,5,FALSE)&amp;CHAR(10),"")&amp; IF(Y163&lt;&gt;"","Opt 4: "&amp;VLOOKUP(X163,Deliverables!$A$4:$G$42,6,FALSE)&amp;CHAR(10),"")&amp; IF(AA163&lt;&gt;"","Opt 7: "&amp;VLOOKUP(Z163,Deliverables!$A$4:$G$42,7,FALSE),""),"&lt;Autofilled&gt;")</f>
        <v>Opt 3: RAN5#87 (May-20)
Opt 4: RAN5#87 (May-20)
Opt 7: RAN5#87 (May-20)</v>
      </c>
      <c r="I163" s="541"/>
      <c r="J163" s="617" t="s">
        <v>1298</v>
      </c>
      <c r="K163" s="550">
        <v>1</v>
      </c>
      <c r="L163" s="542">
        <f t="shared" si="7"/>
        <v>0.80000000000000016</v>
      </c>
      <c r="M163" s="575"/>
      <c r="N163" s="574"/>
      <c r="O163" s="571"/>
      <c r="P163" s="571"/>
      <c r="Q163" s="579"/>
      <c r="R163" s="572"/>
      <c r="S163" s="579"/>
      <c r="T163" s="572">
        <v>8</v>
      </c>
      <c r="U163" s="619">
        <v>0.8</v>
      </c>
      <c r="V163" s="570"/>
      <c r="W163" s="579"/>
      <c r="X163" s="572">
        <v>1</v>
      </c>
      <c r="Y163" s="619">
        <v>0.8</v>
      </c>
      <c r="Z163" s="572">
        <v>1</v>
      </c>
      <c r="AA163" s="619">
        <v>0.8</v>
      </c>
      <c r="AB163" s="547"/>
      <c r="AC163" s="545"/>
    </row>
    <row r="164" spans="1:29" s="539" customFormat="1" ht="40.15" customHeight="1" outlineLevel="1" x14ac:dyDescent="0.25">
      <c r="A164" s="540">
        <v>99</v>
      </c>
      <c r="B164" s="540" t="s">
        <v>762</v>
      </c>
      <c r="C164" s="536" t="s">
        <v>21</v>
      </c>
      <c r="D164" s="549" t="s">
        <v>1204</v>
      </c>
      <c r="E164" s="536" t="s">
        <v>1201</v>
      </c>
      <c r="F164" s="536"/>
      <c r="G164" s="549" t="s">
        <v>1297</v>
      </c>
      <c r="H164" s="536" t="str">
        <f>IFERROR(IF(OR(O164&lt;&gt;"",P164&lt;&gt;"",Q164&lt;&gt;""),"Opt 2: "&amp;VLOOKUP(N164,Deliverables!$A$4:$G$42,3,FALSE)&amp;CHAR(10),"")&amp; IF(S164&lt;&gt;"","Opt 5: "&amp;VLOOKUP(R164,Deliverables!$A$4:$G$42,4,FALSE)&amp;CHAR(10),"")&amp; IF(OR(U164&lt;&gt;"",V164&lt;&gt;"",W164&lt;&gt;""),"Opt 3: "&amp;VLOOKUP(T164,Deliverables!$A$4:$G$42,5,FALSE)&amp;CHAR(10),"")&amp; IF(Y164&lt;&gt;"","Opt 4: "&amp;VLOOKUP(X164,Deliverables!$A$4:$G$42,6,FALSE)&amp;CHAR(10),"")&amp; IF(AA164&lt;&gt;"","Opt 7: "&amp;VLOOKUP(Z164,Deliverables!$A$4:$G$42,7,FALSE),""),"&lt;Autofilled&gt;")</f>
        <v xml:space="preserve">Opt 3: RAN5#88 (Aug-20)
  MU: RAN5#87 (May-20)
  TT: RAN5#87 (May-20)
</v>
      </c>
      <c r="I164" s="541"/>
      <c r="J164" s="617" t="s">
        <v>1298</v>
      </c>
      <c r="K164" s="550">
        <v>1</v>
      </c>
      <c r="L164" s="542">
        <f t="shared" si="7"/>
        <v>0.8</v>
      </c>
      <c r="M164" s="575"/>
      <c r="N164" s="574"/>
      <c r="O164" s="571"/>
      <c r="P164" s="571"/>
      <c r="Q164" s="579"/>
      <c r="R164" s="572"/>
      <c r="S164" s="579"/>
      <c r="T164" s="572" t="s">
        <v>1306</v>
      </c>
      <c r="U164" s="570"/>
      <c r="V164" s="619">
        <v>0.8</v>
      </c>
      <c r="W164" s="579"/>
      <c r="X164" s="572"/>
      <c r="Y164" s="579"/>
      <c r="Z164" s="572"/>
      <c r="AA164" s="579"/>
      <c r="AB164" s="547"/>
      <c r="AC164" s="545"/>
    </row>
    <row r="165" spans="1:29" s="561" customFormat="1" ht="50.45" customHeight="1" outlineLevel="1" x14ac:dyDescent="0.25">
      <c r="A165" s="562"/>
      <c r="B165" s="562"/>
      <c r="C165" s="558"/>
      <c r="D165" s="558" t="s">
        <v>1206</v>
      </c>
      <c r="E165" s="558" t="s">
        <v>1188</v>
      </c>
      <c r="F165" s="558"/>
      <c r="G165" s="558"/>
      <c r="H165" s="536" t="str">
        <f>IFERROR(IF(OR(O165&lt;&gt;"",P165&lt;&gt;"",Q165&lt;&gt;""),"Opt 2: "&amp;VLOOKUP(N165,Deliverables!$A$4:$G$42,3,FALSE)&amp;CHAR(10),"")&amp; IF(S165&lt;&gt;"","Opt 5: "&amp;VLOOKUP(R165,Deliverables!$A$4:$G$42,4,FALSE)&amp;CHAR(10),"")&amp; IF(OR(U165&lt;&gt;"",V165&lt;&gt;"",W165&lt;&gt;""),"Opt 3: "&amp;VLOOKUP(T165,Deliverables!$A$4:$G$42,5,FALSE)&amp;CHAR(10),"")&amp; IF(Y165&lt;&gt;"","Opt 4: "&amp;VLOOKUP(X165,Deliverables!$A$4:$G$42,6,FALSE)&amp;CHAR(10),"")&amp; IF(AA165&lt;&gt;"","Opt 7: "&amp;VLOOKUP(Z165,Deliverables!$A$4:$G$42,7,FALSE),""),"&lt;Autofilled&gt;")</f>
        <v/>
      </c>
      <c r="I165" s="563"/>
      <c r="J165" s="563"/>
      <c r="K165" s="558"/>
      <c r="L165" s="542" t="str">
        <f t="shared" si="7"/>
        <v/>
      </c>
      <c r="M165" s="347"/>
      <c r="N165" s="574"/>
      <c r="O165" s="571"/>
      <c r="P165" s="571"/>
      <c r="Q165" s="579"/>
      <c r="R165" s="572"/>
      <c r="S165" s="579"/>
      <c r="T165" s="572"/>
      <c r="U165" s="570"/>
      <c r="V165" s="570"/>
      <c r="W165" s="579"/>
      <c r="X165" s="572"/>
      <c r="Y165" s="579"/>
      <c r="Z165" s="572"/>
      <c r="AA165" s="579"/>
      <c r="AB165" s="559"/>
      <c r="AC165" s="545"/>
    </row>
    <row r="166" spans="1:29" s="539" customFormat="1" ht="40.15" customHeight="1" outlineLevel="1" x14ac:dyDescent="0.25">
      <c r="A166" s="540">
        <v>100</v>
      </c>
      <c r="B166" s="540" t="s">
        <v>762</v>
      </c>
      <c r="C166" s="536" t="s">
        <v>21</v>
      </c>
      <c r="D166" s="549" t="s">
        <v>1207</v>
      </c>
      <c r="E166" s="536" t="s">
        <v>1194</v>
      </c>
      <c r="F166" s="536"/>
      <c r="G166" s="549" t="s">
        <v>1297</v>
      </c>
      <c r="H166" s="536" t="str">
        <f>IFERROR(IF(OR(O166&lt;&gt;"",P166&lt;&gt;"",Q166&lt;&gt;""),"Opt 2: "&amp;VLOOKUP(N166,Deliverables!$A$4:$G$42,3,FALSE)&amp;CHAR(10),"")&amp; IF(S166&lt;&gt;"","Opt 5: "&amp;VLOOKUP(R166,Deliverables!$A$4:$G$42,4,FALSE)&amp;CHAR(10),"")&amp; IF(OR(U166&lt;&gt;"",V166&lt;&gt;"",W166&lt;&gt;""),"Opt 3: "&amp;VLOOKUP(T166,Deliverables!$A$4:$G$42,5,FALSE)&amp;CHAR(10),"")&amp; IF(Y166&lt;&gt;"","Opt 4: "&amp;VLOOKUP(X166,Deliverables!$A$4:$G$42,6,FALSE)&amp;CHAR(10),"")&amp; IF(AA166&lt;&gt;"","Opt 7: "&amp;VLOOKUP(Z166,Deliverables!$A$4:$G$42,7,FALSE),""),"&lt;Autofilled&gt;")</f>
        <v>Opt 3: RAN5#87 (May-20)
Opt 4: RAN5#87 (May-20)
Opt 7: RAN5#87 (May-20)</v>
      </c>
      <c r="I166" s="541"/>
      <c r="J166" s="618" t="s">
        <v>1298</v>
      </c>
      <c r="K166" s="550">
        <v>1</v>
      </c>
      <c r="L166" s="542">
        <f t="shared" si="7"/>
        <v>0.80000000000000016</v>
      </c>
      <c r="M166" s="575"/>
      <c r="N166" s="574"/>
      <c r="O166" s="571"/>
      <c r="P166" s="571"/>
      <c r="Q166" s="579"/>
      <c r="R166" s="572"/>
      <c r="S166" s="579"/>
      <c r="T166" s="572">
        <v>8</v>
      </c>
      <c r="U166" s="619">
        <v>0.8</v>
      </c>
      <c r="V166" s="570"/>
      <c r="W166" s="579"/>
      <c r="X166" s="572">
        <v>1</v>
      </c>
      <c r="Y166" s="619">
        <v>0.8</v>
      </c>
      <c r="Z166" s="572">
        <v>1</v>
      </c>
      <c r="AA166" s="619">
        <v>0.8</v>
      </c>
      <c r="AB166" s="547"/>
      <c r="AC166" s="545"/>
    </row>
    <row r="167" spans="1:29" s="539" customFormat="1" ht="40.15" customHeight="1" outlineLevel="1" x14ac:dyDescent="0.25">
      <c r="A167" s="540">
        <v>101</v>
      </c>
      <c r="B167" s="540" t="s">
        <v>762</v>
      </c>
      <c r="C167" s="536" t="s">
        <v>21</v>
      </c>
      <c r="D167" s="549" t="s">
        <v>1208</v>
      </c>
      <c r="E167" s="536" t="s">
        <v>1195</v>
      </c>
      <c r="F167" s="536"/>
      <c r="G167" s="549" t="s">
        <v>1297</v>
      </c>
      <c r="H167" s="536" t="str">
        <f>IFERROR(IF(OR(O167&lt;&gt;"",P167&lt;&gt;"",Q167&lt;&gt;""),"Opt 2: "&amp;VLOOKUP(N167,Deliverables!$A$4:$G$42,3,FALSE)&amp;CHAR(10),"")&amp; IF(S167&lt;&gt;"","Opt 5: "&amp;VLOOKUP(R167,Deliverables!$A$4:$G$42,4,FALSE)&amp;CHAR(10),"")&amp; IF(OR(U167&lt;&gt;"",V167&lt;&gt;"",W167&lt;&gt;""),"Opt 3: "&amp;VLOOKUP(T167,Deliverables!$A$4:$G$42,5,FALSE)&amp;CHAR(10),"")&amp; IF(Y167&lt;&gt;"","Opt 4: "&amp;VLOOKUP(X167,Deliverables!$A$4:$G$42,6,FALSE)&amp;CHAR(10),"")&amp; IF(AA167&lt;&gt;"","Opt 7: "&amp;VLOOKUP(Z167,Deliverables!$A$4:$G$42,7,FALSE),""),"&lt;Autofilled&gt;")</f>
        <v>Opt 3: RAN5#87 (May-20)
Opt 4: RAN5#87 (May-20)
Opt 7: RAN5#87 (May-20)</v>
      </c>
      <c r="I167" s="541"/>
      <c r="J167" s="618" t="s">
        <v>1298</v>
      </c>
      <c r="K167" s="550">
        <v>1</v>
      </c>
      <c r="L167" s="542">
        <f t="shared" si="7"/>
        <v>0.80000000000000016</v>
      </c>
      <c r="M167" s="575"/>
      <c r="N167" s="574"/>
      <c r="O167" s="571"/>
      <c r="P167" s="571"/>
      <c r="Q167" s="579"/>
      <c r="R167" s="572"/>
      <c r="S167" s="579"/>
      <c r="T167" s="572">
        <v>8</v>
      </c>
      <c r="U167" s="619">
        <v>0.8</v>
      </c>
      <c r="V167" s="570"/>
      <c r="W167" s="579"/>
      <c r="X167" s="572">
        <v>1</v>
      </c>
      <c r="Y167" s="619">
        <v>0.8</v>
      </c>
      <c r="Z167" s="572">
        <v>1</v>
      </c>
      <c r="AA167" s="619">
        <v>0.8</v>
      </c>
      <c r="AB167" s="547"/>
      <c r="AC167" s="545"/>
    </row>
    <row r="168" spans="1:29" s="539" customFormat="1" ht="40.15" customHeight="1" outlineLevel="1" x14ac:dyDescent="0.25">
      <c r="A168" s="540">
        <v>102</v>
      </c>
      <c r="B168" s="540" t="s">
        <v>762</v>
      </c>
      <c r="C168" s="536" t="s">
        <v>21</v>
      </c>
      <c r="D168" s="549" t="s">
        <v>1209</v>
      </c>
      <c r="E168" s="536" t="s">
        <v>1196</v>
      </c>
      <c r="F168" s="536"/>
      <c r="G168" s="549" t="s">
        <v>1297</v>
      </c>
      <c r="H168" s="536" t="str">
        <f>IFERROR(IF(OR(O168&lt;&gt;"",P168&lt;&gt;"",Q168&lt;&gt;""),"Opt 2: "&amp;VLOOKUP(N168,Deliverables!$A$4:$G$42,3,FALSE)&amp;CHAR(10),"")&amp; IF(S168&lt;&gt;"","Opt 5: "&amp;VLOOKUP(R168,Deliverables!$A$4:$G$42,4,FALSE)&amp;CHAR(10),"")&amp; IF(OR(U168&lt;&gt;"",V168&lt;&gt;"",W168&lt;&gt;""),"Opt 3: "&amp;VLOOKUP(T168,Deliverables!$A$4:$G$42,5,FALSE)&amp;CHAR(10),"")&amp; IF(Y168&lt;&gt;"","Opt 4: "&amp;VLOOKUP(X168,Deliverables!$A$4:$G$42,6,FALSE)&amp;CHAR(10),"")&amp; IF(AA168&lt;&gt;"","Opt 7: "&amp;VLOOKUP(Z168,Deliverables!$A$4:$G$42,7,FALSE),""),"&lt;Autofilled&gt;")</f>
        <v>Opt 3: RAN5#87 (May-20)
Opt 4: RAN5#87 (May-20)
Opt 7: RAN5#87 (May-20)</v>
      </c>
      <c r="I168" s="541"/>
      <c r="J168" s="618" t="s">
        <v>1298</v>
      </c>
      <c r="K168" s="550">
        <v>1</v>
      </c>
      <c r="L168" s="542">
        <f t="shared" si="7"/>
        <v>0.80000000000000016</v>
      </c>
      <c r="M168" s="575"/>
      <c r="N168" s="574"/>
      <c r="O168" s="571"/>
      <c r="P168" s="571"/>
      <c r="Q168" s="579"/>
      <c r="R168" s="572"/>
      <c r="S168" s="579"/>
      <c r="T168" s="572">
        <v>8</v>
      </c>
      <c r="U168" s="619">
        <v>0.8</v>
      </c>
      <c r="V168" s="570"/>
      <c r="W168" s="588"/>
      <c r="X168" s="572">
        <v>1</v>
      </c>
      <c r="Y168" s="619">
        <v>0.8</v>
      </c>
      <c r="Z168" s="572">
        <v>1</v>
      </c>
      <c r="AA168" s="619">
        <v>0.8</v>
      </c>
      <c r="AB168" s="547"/>
      <c r="AC168" s="545"/>
    </row>
    <row r="169" spans="1:29" s="539" customFormat="1" ht="40.15" customHeight="1" outlineLevel="1" x14ac:dyDescent="0.25">
      <c r="A169" s="540">
        <v>103</v>
      </c>
      <c r="B169" s="540" t="s">
        <v>762</v>
      </c>
      <c r="C169" s="536" t="s">
        <v>21</v>
      </c>
      <c r="D169" s="549" t="s">
        <v>1210</v>
      </c>
      <c r="E169" s="536" t="s">
        <v>1197</v>
      </c>
      <c r="F169" s="536"/>
      <c r="G169" s="549" t="s">
        <v>1297</v>
      </c>
      <c r="H169" s="536" t="str">
        <f>IFERROR(IF(OR(O169&lt;&gt;"",P169&lt;&gt;"",Q169&lt;&gt;""),"Opt 2: "&amp;VLOOKUP(N169,Deliverables!$A$4:$G$42,3,FALSE)&amp;CHAR(10),"")&amp; IF(S169&lt;&gt;"","Opt 5: "&amp;VLOOKUP(R169,Deliverables!$A$4:$G$42,4,FALSE)&amp;CHAR(10),"")&amp; IF(OR(U169&lt;&gt;"",V169&lt;&gt;"",W169&lt;&gt;""),"Opt 3: "&amp;VLOOKUP(T169,Deliverables!$A$4:$G$42,5,FALSE)&amp;CHAR(10),"")&amp; IF(Y169&lt;&gt;"","Opt 4: "&amp;VLOOKUP(X169,Deliverables!$A$4:$G$42,6,FALSE)&amp;CHAR(10),"")&amp; IF(AA169&lt;&gt;"","Opt 7: "&amp;VLOOKUP(Z169,Deliverables!$A$4:$G$42,7,FALSE),""),"&lt;Autofilled&gt;")</f>
        <v xml:space="preserve">Opt 3: RAN5#88 (Aug-20)
  MU: RAN5#87 (May-20)
  TT: RAN5#87 (May-20)
</v>
      </c>
      <c r="I169" s="541"/>
      <c r="J169" s="618" t="s">
        <v>1298</v>
      </c>
      <c r="K169" s="550">
        <v>1</v>
      </c>
      <c r="L169" s="542">
        <f t="shared" si="7"/>
        <v>0.8</v>
      </c>
      <c r="M169" s="575"/>
      <c r="N169" s="574"/>
      <c r="O169" s="571"/>
      <c r="P169" s="571"/>
      <c r="Q169" s="579"/>
      <c r="R169" s="572"/>
      <c r="S169" s="579"/>
      <c r="T169" s="572" t="s">
        <v>1306</v>
      </c>
      <c r="U169" s="570"/>
      <c r="V169" s="619">
        <v>0.8</v>
      </c>
      <c r="W169" s="579"/>
      <c r="X169" s="572"/>
      <c r="Y169" s="579"/>
      <c r="Z169" s="572"/>
      <c r="AA169" s="579"/>
      <c r="AB169" s="547"/>
      <c r="AC169" s="545"/>
    </row>
    <row r="170" spans="1:29" s="561" customFormat="1" ht="50.45" customHeight="1" outlineLevel="1" x14ac:dyDescent="0.25">
      <c r="A170" s="562"/>
      <c r="B170" s="562"/>
      <c r="C170" s="558"/>
      <c r="D170" s="558" t="s">
        <v>1211</v>
      </c>
      <c r="E170" s="558" t="s">
        <v>1189</v>
      </c>
      <c r="F170" s="558"/>
      <c r="G170" s="558"/>
      <c r="H170" s="536" t="str">
        <f>IFERROR(IF(OR(O170&lt;&gt;"",P170&lt;&gt;"",Q170&lt;&gt;""),"Opt 2: "&amp;VLOOKUP(N170,Deliverables!$A$4:$G$42,3,FALSE)&amp;CHAR(10),"")&amp; IF(S170&lt;&gt;"","Opt 5: "&amp;VLOOKUP(R170,Deliverables!$A$4:$G$42,4,FALSE)&amp;CHAR(10),"")&amp; IF(OR(U170&lt;&gt;"",V170&lt;&gt;"",W170&lt;&gt;""),"Opt 3: "&amp;VLOOKUP(T170,Deliverables!$A$4:$G$42,5,FALSE)&amp;CHAR(10),"")&amp; IF(Y170&lt;&gt;"","Opt 4: "&amp;VLOOKUP(X170,Deliverables!$A$4:$G$42,6,FALSE)&amp;CHAR(10),"")&amp; IF(AA170&lt;&gt;"","Opt 7: "&amp;VLOOKUP(Z170,Deliverables!$A$4:$G$42,7,FALSE),""),"&lt;Autofilled&gt;")</f>
        <v/>
      </c>
      <c r="I170" s="563"/>
      <c r="J170" s="563"/>
      <c r="K170" s="558"/>
      <c r="L170" s="542" t="str">
        <f t="shared" si="7"/>
        <v/>
      </c>
      <c r="M170" s="347"/>
      <c r="N170" s="574"/>
      <c r="O170" s="571"/>
      <c r="P170" s="571"/>
      <c r="Q170" s="579"/>
      <c r="R170" s="572"/>
      <c r="S170" s="579"/>
      <c r="T170" s="572"/>
      <c r="U170" s="570"/>
      <c r="V170" s="570"/>
      <c r="W170" s="579"/>
      <c r="X170" s="572"/>
      <c r="Y170" s="579"/>
      <c r="Z170" s="572"/>
      <c r="AA170" s="579"/>
      <c r="AB170" s="559"/>
      <c r="AC170" s="545"/>
    </row>
    <row r="171" spans="1:29" s="539" customFormat="1" ht="40.15" customHeight="1" outlineLevel="1" x14ac:dyDescent="0.25">
      <c r="A171" s="540">
        <v>104</v>
      </c>
      <c r="B171" s="540" t="s">
        <v>762</v>
      </c>
      <c r="C171" s="536" t="s">
        <v>21</v>
      </c>
      <c r="D171" s="549" t="s">
        <v>1212</v>
      </c>
      <c r="E171" s="536" t="s">
        <v>1190</v>
      </c>
      <c r="F171" s="536"/>
      <c r="G171" s="549"/>
      <c r="H171" s="536" t="str">
        <f>IFERROR(IF(OR(O171&lt;&gt;"",P171&lt;&gt;"",Q171&lt;&gt;""),"Opt 2: "&amp;VLOOKUP(N171,Deliverables!$A$4:$G$42,3,FALSE)&amp;CHAR(10),"")&amp; IF(S171&lt;&gt;"","Opt 5: "&amp;VLOOKUP(R171,Deliverables!$A$4:$G$42,4,FALSE)&amp;CHAR(10),"")&amp; IF(OR(U171&lt;&gt;"",V171&lt;&gt;"",W171&lt;&gt;""),"Opt 3: "&amp;VLOOKUP(T171,Deliverables!$A$4:$G$42,5,FALSE)&amp;CHAR(10),"")&amp; IF(Y171&lt;&gt;"","Opt 4: "&amp;VLOOKUP(X171,Deliverables!$A$4:$G$42,6,FALSE)&amp;CHAR(10),"")&amp; IF(AA171&lt;&gt;"","Opt 7: "&amp;VLOOKUP(Z171,Deliverables!$A$4:$G$42,7,FALSE),""),"&lt;Autofilled&gt;")</f>
        <v>Opt 3: RAN5#87 (May-20)
Opt 4: RAN5#87 (May-20)
Opt 7: RAN5#87 (May-20)</v>
      </c>
      <c r="I171" s="541"/>
      <c r="J171" s="541"/>
      <c r="K171" s="550">
        <v>1</v>
      </c>
      <c r="L171" s="542">
        <f t="shared" si="7"/>
        <v>0</v>
      </c>
      <c r="M171" s="575"/>
      <c r="N171" s="574"/>
      <c r="O171" s="571"/>
      <c r="P171" s="571"/>
      <c r="Q171" s="579"/>
      <c r="R171" s="572"/>
      <c r="S171" s="579"/>
      <c r="T171" s="572">
        <v>8</v>
      </c>
      <c r="U171" s="570">
        <v>0</v>
      </c>
      <c r="V171" s="570"/>
      <c r="W171" s="579"/>
      <c r="X171" s="572">
        <v>1</v>
      </c>
      <c r="Y171" s="579">
        <v>0</v>
      </c>
      <c r="Z171" s="572">
        <v>1</v>
      </c>
      <c r="AA171" s="579">
        <v>0</v>
      </c>
      <c r="AB171" s="547"/>
      <c r="AC171" s="545"/>
    </row>
    <row r="172" spans="1:29" s="539" customFormat="1" ht="40.15" customHeight="1" outlineLevel="1" x14ac:dyDescent="0.25">
      <c r="A172" s="540">
        <v>105</v>
      </c>
      <c r="B172" s="540" t="s">
        <v>762</v>
      </c>
      <c r="C172" s="536" t="s">
        <v>21</v>
      </c>
      <c r="D172" s="549" t="s">
        <v>1213</v>
      </c>
      <c r="E172" s="536" t="s">
        <v>1191</v>
      </c>
      <c r="F172" s="536"/>
      <c r="G172" s="549"/>
      <c r="H172" s="536" t="str">
        <f>IFERROR(IF(OR(O172&lt;&gt;"",P172&lt;&gt;"",Q172&lt;&gt;""),"Opt 2: "&amp;VLOOKUP(N172,Deliverables!$A$4:$G$42,3,FALSE)&amp;CHAR(10),"")&amp; IF(S172&lt;&gt;"","Opt 5: "&amp;VLOOKUP(R172,Deliverables!$A$4:$G$42,4,FALSE)&amp;CHAR(10),"")&amp; IF(OR(U172&lt;&gt;"",V172&lt;&gt;"",W172&lt;&gt;""),"Opt 3: "&amp;VLOOKUP(T172,Deliverables!$A$4:$G$42,5,FALSE)&amp;CHAR(10),"")&amp; IF(Y172&lt;&gt;"","Opt 4: "&amp;VLOOKUP(X172,Deliverables!$A$4:$G$42,6,FALSE)&amp;CHAR(10),"")&amp; IF(AA172&lt;&gt;"","Opt 7: "&amp;VLOOKUP(Z172,Deliverables!$A$4:$G$42,7,FALSE),""),"&lt;Autofilled&gt;")</f>
        <v>Opt 3: RAN5#87 (May-20)
Opt 4: RAN5#87 (May-20)
Opt 7: RAN5#87 (May-20)</v>
      </c>
      <c r="I172" s="541"/>
      <c r="J172" s="541"/>
      <c r="K172" s="550">
        <v>1</v>
      </c>
      <c r="L172" s="542">
        <f t="shared" si="7"/>
        <v>0</v>
      </c>
      <c r="M172" s="575"/>
      <c r="N172" s="574"/>
      <c r="O172" s="571"/>
      <c r="P172" s="571"/>
      <c r="Q172" s="579"/>
      <c r="R172" s="572"/>
      <c r="S172" s="579"/>
      <c r="T172" s="572">
        <v>8</v>
      </c>
      <c r="U172" s="570">
        <v>0</v>
      </c>
      <c r="V172" s="570"/>
      <c r="W172" s="579"/>
      <c r="X172" s="572">
        <v>1</v>
      </c>
      <c r="Y172" s="579">
        <v>0</v>
      </c>
      <c r="Z172" s="572">
        <v>1</v>
      </c>
      <c r="AA172" s="579">
        <v>0</v>
      </c>
      <c r="AB172" s="547"/>
      <c r="AC172" s="545"/>
    </row>
    <row r="173" spans="1:29" s="539" customFormat="1" ht="40.15" customHeight="1" outlineLevel="1" x14ac:dyDescent="0.25">
      <c r="A173" s="540">
        <v>106</v>
      </c>
      <c r="B173" s="540" t="s">
        <v>762</v>
      </c>
      <c r="C173" s="536" t="s">
        <v>21</v>
      </c>
      <c r="D173" s="549" t="s">
        <v>1214</v>
      </c>
      <c r="E173" s="536" t="s">
        <v>1192</v>
      </c>
      <c r="F173" s="536"/>
      <c r="G173" s="549"/>
      <c r="H173" s="536" t="str">
        <f>IFERROR(IF(OR(O173&lt;&gt;"",P173&lt;&gt;"",Q173&lt;&gt;""),"Opt 2: "&amp;VLOOKUP(N173,Deliverables!$A$4:$G$42,3,FALSE)&amp;CHAR(10),"")&amp; IF(S173&lt;&gt;"","Opt 5: "&amp;VLOOKUP(R173,Deliverables!$A$4:$G$42,4,FALSE)&amp;CHAR(10),"")&amp; IF(OR(U173&lt;&gt;"",V173&lt;&gt;"",W173&lt;&gt;""),"Opt 3: "&amp;VLOOKUP(T173,Deliverables!$A$4:$G$42,5,FALSE)&amp;CHAR(10),"")&amp; IF(Y173&lt;&gt;"","Opt 4: "&amp;VLOOKUP(X173,Deliverables!$A$4:$G$42,6,FALSE)&amp;CHAR(10),"")&amp; IF(AA173&lt;&gt;"","Opt 7: "&amp;VLOOKUP(Z173,Deliverables!$A$4:$G$42,7,FALSE),""),"&lt;Autofilled&gt;")</f>
        <v>Opt 3: RAN5#87 (May-20)
Opt 4: RAN5#87 (May-20)
Opt 7: RAN5#87 (May-20)</v>
      </c>
      <c r="I173" s="541"/>
      <c r="J173" s="541"/>
      <c r="K173" s="550">
        <v>1</v>
      </c>
      <c r="L173" s="542">
        <f t="shared" si="7"/>
        <v>0</v>
      </c>
      <c r="M173" s="575"/>
      <c r="N173" s="574"/>
      <c r="O173" s="571"/>
      <c r="P173" s="571"/>
      <c r="Q173" s="579"/>
      <c r="R173" s="572"/>
      <c r="S173" s="579"/>
      <c r="T173" s="572">
        <v>8</v>
      </c>
      <c r="U173" s="570">
        <v>0</v>
      </c>
      <c r="V173" s="570"/>
      <c r="W173" s="588"/>
      <c r="X173" s="572">
        <v>1</v>
      </c>
      <c r="Y173" s="570">
        <v>0</v>
      </c>
      <c r="Z173" s="572">
        <v>1</v>
      </c>
      <c r="AA173" s="570">
        <v>0</v>
      </c>
      <c r="AB173" s="547"/>
      <c r="AC173" s="545"/>
    </row>
    <row r="174" spans="1:29" s="539" customFormat="1" ht="40.15" customHeight="1" outlineLevel="1" x14ac:dyDescent="0.25">
      <c r="A174" s="540">
        <v>107</v>
      </c>
      <c r="B174" s="540" t="s">
        <v>762</v>
      </c>
      <c r="C174" s="536" t="s">
        <v>21</v>
      </c>
      <c r="D174" s="549" t="s">
        <v>1215</v>
      </c>
      <c r="E174" s="536" t="s">
        <v>1193</v>
      </c>
      <c r="F174" s="536"/>
      <c r="G174" s="549"/>
      <c r="H174" s="536" t="str">
        <f>IFERROR(IF(OR(O174&lt;&gt;"",P174&lt;&gt;"",Q174&lt;&gt;""),"Opt 2: "&amp;VLOOKUP(N174,Deliverables!$A$4:$G$42,3,FALSE)&amp;CHAR(10),"")&amp; IF(S174&lt;&gt;"","Opt 5: "&amp;VLOOKUP(R174,Deliverables!$A$4:$G$42,4,FALSE)&amp;CHAR(10),"")&amp; IF(OR(U174&lt;&gt;"",V174&lt;&gt;"",W174&lt;&gt;""),"Opt 3: "&amp;VLOOKUP(T174,Deliverables!$A$4:$G$42,5,FALSE)&amp;CHAR(10),"")&amp; IF(Y174&lt;&gt;"","Opt 4: "&amp;VLOOKUP(X174,Deliverables!$A$4:$G$42,6,FALSE)&amp;CHAR(10),"")&amp; IF(AA174&lt;&gt;"","Opt 7: "&amp;VLOOKUP(Z174,Deliverables!$A$4:$G$42,7,FALSE),""),"&lt;Autofilled&gt;")</f>
        <v xml:space="preserve">Opt 3: RAN5#88 (Aug-20)
  MU: RAN5#87 (May-20)
  TT: RAN5#87 (May-20)
</v>
      </c>
      <c r="I174" s="541"/>
      <c r="J174" s="541"/>
      <c r="K174" s="550">
        <v>1</v>
      </c>
      <c r="L174" s="542">
        <f t="shared" si="7"/>
        <v>0</v>
      </c>
      <c r="M174" s="575"/>
      <c r="N174" s="574"/>
      <c r="O174" s="571"/>
      <c r="P174" s="571"/>
      <c r="Q174" s="579"/>
      <c r="R174" s="572"/>
      <c r="S174" s="579"/>
      <c r="T174" s="572" t="s">
        <v>1306</v>
      </c>
      <c r="U174" s="570"/>
      <c r="V174" s="570">
        <v>0</v>
      </c>
      <c r="W174" s="579"/>
      <c r="X174" s="572"/>
      <c r="Y174" s="579"/>
      <c r="Z174" s="572"/>
      <c r="AA174" s="579"/>
      <c r="AB174" s="547"/>
      <c r="AC174" s="545"/>
    </row>
    <row r="175" spans="1:29" s="69" customFormat="1" ht="50.45" customHeight="1" outlineLevel="1" x14ac:dyDescent="0.25">
      <c r="A175" s="70"/>
      <c r="B175" s="70"/>
      <c r="C175" s="65" t="s">
        <v>21</v>
      </c>
      <c r="D175" s="65" t="s">
        <v>88</v>
      </c>
      <c r="E175" s="589" t="s">
        <v>1135</v>
      </c>
      <c r="F175" s="65"/>
      <c r="G175" s="65"/>
      <c r="H175" s="71" t="str">
        <f>IFERROR(IF(OR(O175&lt;&gt;"",P175&lt;&gt;"",Q175&lt;&gt;""),"Opt 2: "&amp;VLOOKUP(N175,Deliverables!$A$4:$G$42,3,FALSE)&amp;CHAR(10),"")&amp; IF(S175&lt;&gt;"","Opt 5: "&amp;VLOOKUP(R175,Deliverables!$A$4:$G$42,4,FALSE)&amp;CHAR(10),"")&amp; IF(OR(U175&lt;&gt;"",V175&lt;&gt;"",W175&lt;&gt;""),"Opt 3: "&amp;VLOOKUP(T175,Deliverables!$A$4:$G$42,5,FALSE)&amp;CHAR(10),"")&amp; IF(Y175&lt;&gt;"","Opt 4: "&amp;VLOOKUP(X175,Deliverables!$A$4:$G$42,6,FALSE)&amp;CHAR(10),"")&amp; IF(AA175&lt;&gt;"","Opt 7: "&amp;VLOOKUP(Z175,Deliverables!$A$4:$G$42,7,FALSE),""),"&lt;Autofilled&gt;")</f>
        <v/>
      </c>
      <c r="I175" s="71"/>
      <c r="J175" s="71"/>
      <c r="K175" s="65"/>
      <c r="L175" s="37" t="str">
        <f t="shared" si="7"/>
        <v/>
      </c>
      <c r="M175" s="66"/>
      <c r="N175" s="137"/>
      <c r="O175" s="105"/>
      <c r="P175" s="105"/>
      <c r="Q175" s="132"/>
      <c r="R175" s="121"/>
      <c r="S175" s="132"/>
      <c r="T175" s="121"/>
      <c r="U175" s="104"/>
      <c r="V175" s="104"/>
      <c r="W175" s="132"/>
      <c r="X175" s="121"/>
      <c r="Y175" s="132"/>
      <c r="Z175" s="121"/>
      <c r="AA175" s="132"/>
      <c r="AB175" s="67"/>
      <c r="AC175" s="545"/>
    </row>
    <row r="176" spans="1:29" s="34" customFormat="1" ht="40.15" customHeight="1" outlineLevel="1" x14ac:dyDescent="0.25">
      <c r="A176" s="70"/>
      <c r="B176" s="70"/>
      <c r="C176" s="65" t="s">
        <v>21</v>
      </c>
      <c r="D176" s="65" t="s">
        <v>211</v>
      </c>
      <c r="E176" s="65" t="s">
        <v>212</v>
      </c>
      <c r="F176" s="65"/>
      <c r="G176" s="65"/>
      <c r="H176" s="71" t="str">
        <f>IFERROR(IF(OR(O176&lt;&gt;"",P176&lt;&gt;"",Q176&lt;&gt;""),"Opt 2: "&amp;VLOOKUP(N176,Deliverables!$A$4:$G$42,3,FALSE)&amp;CHAR(10),"")&amp; IF(S176&lt;&gt;"","Opt 5: "&amp;VLOOKUP(R176,Deliverables!$A$4:$G$42,4,FALSE)&amp;CHAR(10),"")&amp; IF(OR(U176&lt;&gt;"",V176&lt;&gt;"",W176&lt;&gt;""),"Opt 3: "&amp;VLOOKUP(T176,Deliverables!$A$4:$G$42,5,FALSE)&amp;CHAR(10),"")&amp; IF(Y176&lt;&gt;"","Opt 4: "&amp;VLOOKUP(X176,Deliverables!$A$4:$G$42,6,FALSE)&amp;CHAR(10),"")&amp; IF(AA176&lt;&gt;"","Opt 7: "&amp;VLOOKUP(Z176,Deliverables!$A$4:$G$42,7,FALSE),""),"&lt;Autofilled&gt;")</f>
        <v/>
      </c>
      <c r="I176" s="71"/>
      <c r="J176" s="71"/>
      <c r="K176" s="53"/>
      <c r="L176" s="37" t="str">
        <f t="shared" si="7"/>
        <v/>
      </c>
      <c r="M176" s="66"/>
      <c r="N176" s="137"/>
      <c r="O176" s="105"/>
      <c r="P176" s="105"/>
      <c r="Q176" s="132"/>
      <c r="R176" s="121"/>
      <c r="S176" s="132"/>
      <c r="T176" s="121"/>
      <c r="U176" s="104"/>
      <c r="V176" s="104"/>
      <c r="W176" s="132"/>
      <c r="X176" s="121"/>
      <c r="Y176" s="132"/>
      <c r="Z176" s="121"/>
      <c r="AA176" s="132"/>
      <c r="AB176" s="42"/>
      <c r="AC176" s="545"/>
    </row>
    <row r="177" spans="1:29" s="34" customFormat="1" ht="40.15" customHeight="1" outlineLevel="1" x14ac:dyDescent="0.25">
      <c r="A177" s="35">
        <v>108</v>
      </c>
      <c r="B177" s="35" t="s">
        <v>762</v>
      </c>
      <c r="C177" s="24" t="s">
        <v>21</v>
      </c>
      <c r="D177" s="44" t="s">
        <v>213</v>
      </c>
      <c r="E177" s="24" t="s">
        <v>214</v>
      </c>
      <c r="F177" s="24"/>
      <c r="G177" s="44" t="s">
        <v>332</v>
      </c>
      <c r="H177" s="24" t="str">
        <f>IFERROR(IF(OR(O177&lt;&gt;"",P177&lt;&gt;"",Q177&lt;&gt;""),"Opt 2: "&amp;VLOOKUP(N177,Deliverables!$A$4:$G$42,3,FALSE)&amp;CHAR(10),"")&amp; IF(S177&lt;&gt;"","Opt 5: "&amp;VLOOKUP(R177,Deliverables!$A$4:$G$42,4,FALSE)&amp;CHAR(10),"")&amp; IF(OR(U177&lt;&gt;"",V177&lt;&gt;"",W177&lt;&gt;""),"Opt 3: "&amp;VLOOKUP(T177,Deliverables!$A$4:$G$42,5,FALSE)&amp;CHAR(10),"")&amp; IF(Y177&lt;&gt;"","Opt 4: "&amp;VLOOKUP(X177,Deliverables!$A$4:$G$42,6,FALSE)&amp;CHAR(10),"")&amp; IF(AA177&lt;&gt;"","Opt 7: "&amp;VLOOKUP(Z177,Deliverables!$A$4:$G$42,7,FALSE),""),"&lt;Autofilled&gt;")</f>
        <v xml:space="preserve">Opt 2: RAN5#84 (Aug-19)
</v>
      </c>
      <c r="I177" s="36" t="s">
        <v>796</v>
      </c>
      <c r="J177" s="36" t="s">
        <v>785</v>
      </c>
      <c r="K177" s="53">
        <v>0.4</v>
      </c>
      <c r="L177" s="37">
        <f t="shared" si="7"/>
        <v>1</v>
      </c>
      <c r="M177" s="152"/>
      <c r="N177" s="137">
        <v>4</v>
      </c>
      <c r="O177" s="105"/>
      <c r="P177" s="105"/>
      <c r="Q177" s="132">
        <v>1</v>
      </c>
      <c r="R177" s="121"/>
      <c r="S177" s="132"/>
      <c r="T177" s="121"/>
      <c r="U177" s="104"/>
      <c r="V177" s="104"/>
      <c r="W177" s="132"/>
      <c r="X177" s="121"/>
      <c r="Y177" s="132"/>
      <c r="Z177" s="121"/>
      <c r="AA177" s="132"/>
      <c r="AB177" s="42"/>
      <c r="AC177" s="545"/>
    </row>
    <row r="178" spans="1:29" s="69" customFormat="1" ht="40.15" customHeight="1" outlineLevel="1" x14ac:dyDescent="0.25">
      <c r="A178" s="70"/>
      <c r="B178" s="70"/>
      <c r="C178" s="65" t="s">
        <v>21</v>
      </c>
      <c r="D178" s="65" t="s">
        <v>215</v>
      </c>
      <c r="E178" s="65" t="s">
        <v>216</v>
      </c>
      <c r="F178" s="65"/>
      <c r="G178" s="65"/>
      <c r="H178" s="71" t="str">
        <f>IFERROR(IF(OR(O178&lt;&gt;"",P178&lt;&gt;"",Q178&lt;&gt;""),"Opt 2: "&amp;VLOOKUP(N178,Deliverables!$A$4:$G$42,3,FALSE)&amp;CHAR(10),"")&amp; IF(S178&lt;&gt;"","Opt 5: "&amp;VLOOKUP(R178,Deliverables!$A$4:$G$42,4,FALSE)&amp;CHAR(10),"")&amp; IF(OR(U178&lt;&gt;"",V178&lt;&gt;"",W178&lt;&gt;""),"Opt 3: "&amp;VLOOKUP(T178,Deliverables!$A$4:$G$42,5,FALSE)&amp;CHAR(10),"")&amp; IF(Y178&lt;&gt;"","Opt 4: "&amp;VLOOKUP(X178,Deliverables!$A$4:$G$42,6,FALSE)&amp;CHAR(10),"")&amp; IF(AA178&lt;&gt;"","Opt 7: "&amp;VLOOKUP(Z178,Deliverables!$A$4:$G$42,7,FALSE),""),"&lt;Autofilled&gt;")</f>
        <v/>
      </c>
      <c r="I178" s="71"/>
      <c r="J178" s="71"/>
      <c r="K178" s="53"/>
      <c r="L178" s="37" t="str">
        <f t="shared" si="7"/>
        <v/>
      </c>
      <c r="M178" s="152"/>
      <c r="N178" s="137"/>
      <c r="O178" s="105"/>
      <c r="P178" s="105"/>
      <c r="Q178" s="132"/>
      <c r="R178" s="121"/>
      <c r="S178" s="132"/>
      <c r="T178" s="121"/>
      <c r="U178" s="104"/>
      <c r="V178" s="104"/>
      <c r="W178" s="132"/>
      <c r="X178" s="121"/>
      <c r="Y178" s="132"/>
      <c r="Z178" s="121"/>
      <c r="AA178" s="132"/>
      <c r="AB178" s="67"/>
      <c r="AC178" s="545"/>
    </row>
    <row r="179" spans="1:29" s="34" customFormat="1" ht="40.15" customHeight="1" outlineLevel="1" x14ac:dyDescent="0.25">
      <c r="A179" s="35">
        <v>109</v>
      </c>
      <c r="B179" s="35" t="s">
        <v>762</v>
      </c>
      <c r="C179" s="24" t="s">
        <v>21</v>
      </c>
      <c r="D179" s="44" t="s">
        <v>217</v>
      </c>
      <c r="E179" s="24" t="s">
        <v>218</v>
      </c>
      <c r="F179" s="24"/>
      <c r="G179" s="44" t="s">
        <v>332</v>
      </c>
      <c r="H179" s="24" t="str">
        <f>IFERROR(IF(OR(O179&lt;&gt;"",P179&lt;&gt;"",Q179&lt;&gt;""),"Opt 2: "&amp;VLOOKUP(N179,Deliverables!$A$4:$G$42,3,FALSE)&amp;CHAR(10),"")&amp; IF(S179&lt;&gt;"","Opt 5: "&amp;VLOOKUP(R179,Deliverables!$A$4:$G$42,4,FALSE)&amp;CHAR(10),"")&amp; IF(OR(U179&lt;&gt;"",V179&lt;&gt;"",W179&lt;&gt;""),"Opt 3: "&amp;VLOOKUP(T179,Deliverables!$A$4:$G$42,5,FALSE)&amp;CHAR(10),"")&amp; IF(Y179&lt;&gt;"","Opt 4: "&amp;VLOOKUP(X179,Deliverables!$A$4:$G$42,6,FALSE)&amp;CHAR(10),"")&amp; IF(AA179&lt;&gt;"","Opt 7: "&amp;VLOOKUP(Z179,Deliverables!$A$4:$G$42,7,FALSE),""),"&lt;Autofilled&gt;")</f>
        <v xml:space="preserve">Opt 2: RAN5#84 (Aug-19)
</v>
      </c>
      <c r="I179" s="36" t="s">
        <v>796</v>
      </c>
      <c r="J179" s="36" t="s">
        <v>785</v>
      </c>
      <c r="K179" s="53">
        <v>0.4</v>
      </c>
      <c r="L179" s="37">
        <f t="shared" si="7"/>
        <v>1</v>
      </c>
      <c r="M179" s="152"/>
      <c r="N179" s="137">
        <v>4</v>
      </c>
      <c r="O179" s="105"/>
      <c r="P179" s="105"/>
      <c r="Q179" s="132">
        <v>1</v>
      </c>
      <c r="R179" s="121">
        <v>1</v>
      </c>
      <c r="S179" s="132"/>
      <c r="T179" s="121"/>
      <c r="U179" s="104"/>
      <c r="V179" s="104"/>
      <c r="W179" s="132"/>
      <c r="X179" s="121"/>
      <c r="Y179" s="132"/>
      <c r="Z179" s="121"/>
      <c r="AA179" s="132"/>
      <c r="AB179" s="42"/>
      <c r="AC179" s="545"/>
    </row>
    <row r="180" spans="1:29" s="34" customFormat="1" ht="40.15" customHeight="1" outlineLevel="1" x14ac:dyDescent="0.25">
      <c r="A180" s="35">
        <v>110</v>
      </c>
      <c r="B180" s="35" t="s">
        <v>762</v>
      </c>
      <c r="C180" s="24" t="s">
        <v>21</v>
      </c>
      <c r="D180" s="44" t="s">
        <v>219</v>
      </c>
      <c r="E180" s="24" t="s">
        <v>220</v>
      </c>
      <c r="F180" s="24"/>
      <c r="G180" s="44" t="s">
        <v>332</v>
      </c>
      <c r="H180" s="24" t="str">
        <f>IFERROR(IF(OR(O180&lt;&gt;"",P180&lt;&gt;"",Q180&lt;&gt;""),"Opt 2: "&amp;VLOOKUP(N180,Deliverables!$A$4:$G$42,3,FALSE)&amp;CHAR(10),"")&amp; IF(S180&lt;&gt;"","Opt 5: "&amp;VLOOKUP(R180,Deliverables!$A$4:$G$42,4,FALSE)&amp;CHAR(10),"")&amp; IF(OR(U180&lt;&gt;"",V180&lt;&gt;"",W180&lt;&gt;""),"Opt 3: "&amp;VLOOKUP(T180,Deliverables!$A$4:$G$42,5,FALSE)&amp;CHAR(10),"")&amp; IF(Y180&lt;&gt;"","Opt 4: "&amp;VLOOKUP(X180,Deliverables!$A$4:$G$42,6,FALSE)&amp;CHAR(10),"")&amp; IF(AA180&lt;&gt;"","Opt 7: "&amp;VLOOKUP(Z180,Deliverables!$A$4:$G$42,7,FALSE),""),"&lt;Autofilled&gt;")</f>
        <v xml:space="preserve">Opt 2: RAN5#84 (Aug-19)
</v>
      </c>
      <c r="I180" s="36" t="s">
        <v>796</v>
      </c>
      <c r="J180" s="36" t="s">
        <v>785</v>
      </c>
      <c r="K180" s="53">
        <v>0.4</v>
      </c>
      <c r="L180" s="37">
        <f t="shared" si="7"/>
        <v>1</v>
      </c>
      <c r="M180" s="152"/>
      <c r="N180" s="137">
        <v>4</v>
      </c>
      <c r="O180" s="105"/>
      <c r="P180" s="105"/>
      <c r="Q180" s="132">
        <v>1</v>
      </c>
      <c r="R180" s="121">
        <v>1</v>
      </c>
      <c r="S180" s="132"/>
      <c r="T180" s="121"/>
      <c r="U180" s="104"/>
      <c r="V180" s="104"/>
      <c r="W180" s="132"/>
      <c r="X180" s="121"/>
      <c r="Y180" s="132"/>
      <c r="Z180" s="121"/>
      <c r="AA180" s="132"/>
      <c r="AB180" s="42"/>
      <c r="AC180" s="545"/>
    </row>
    <row r="181" spans="1:29" s="34" customFormat="1" ht="40.15" customHeight="1" outlineLevel="1" x14ac:dyDescent="0.25">
      <c r="A181" s="35">
        <v>111</v>
      </c>
      <c r="B181" s="35" t="s">
        <v>762</v>
      </c>
      <c r="C181" s="24" t="s">
        <v>21</v>
      </c>
      <c r="D181" s="44" t="s">
        <v>221</v>
      </c>
      <c r="E181" s="24" t="s">
        <v>222</v>
      </c>
      <c r="F181" s="24"/>
      <c r="G181" s="44" t="s">
        <v>332</v>
      </c>
      <c r="H181" s="24" t="str">
        <f>IFERROR(IF(OR(O181&lt;&gt;"",P181&lt;&gt;"",Q181&lt;&gt;""),"Opt 2: "&amp;VLOOKUP(N181,Deliverables!$A$4:$G$42,3,FALSE)&amp;CHAR(10),"")&amp; IF(S181&lt;&gt;"","Opt 5: "&amp;VLOOKUP(R181,Deliverables!$A$4:$G$42,4,FALSE)&amp;CHAR(10),"")&amp; IF(OR(U181&lt;&gt;"",V181&lt;&gt;"",W181&lt;&gt;""),"Opt 3: "&amp;VLOOKUP(T181,Deliverables!$A$4:$G$42,5,FALSE)&amp;CHAR(10),"")&amp; IF(Y181&lt;&gt;"","Opt 4: "&amp;VLOOKUP(X181,Deliverables!$A$4:$G$42,6,FALSE)&amp;CHAR(10),"")&amp; IF(AA181&lt;&gt;"","Opt 7: "&amp;VLOOKUP(Z181,Deliverables!$A$4:$G$42,7,FALSE),""),"&lt;Autofilled&gt;")</f>
        <v xml:space="preserve">Opt 2: RAN5#84 (Aug-19)
</v>
      </c>
      <c r="I181" s="36" t="s">
        <v>796</v>
      </c>
      <c r="J181" s="36" t="s">
        <v>785</v>
      </c>
      <c r="K181" s="53">
        <v>0.4</v>
      </c>
      <c r="L181" s="37">
        <f t="shared" si="7"/>
        <v>1</v>
      </c>
      <c r="M181" s="152"/>
      <c r="N181" s="137">
        <v>4</v>
      </c>
      <c r="O181" s="105"/>
      <c r="P181" s="105"/>
      <c r="Q181" s="178">
        <v>1</v>
      </c>
      <c r="R181" s="121">
        <v>1</v>
      </c>
      <c r="S181" s="132"/>
      <c r="T181" s="121"/>
      <c r="U181" s="104"/>
      <c r="V181" s="104"/>
      <c r="W181" s="132"/>
      <c r="X181" s="121"/>
      <c r="Y181" s="132"/>
      <c r="Z181" s="121"/>
      <c r="AA181" s="132"/>
      <c r="AB181" s="42"/>
      <c r="AC181" s="545"/>
    </row>
    <row r="182" spans="1:29" s="34" customFormat="1" ht="40.15" customHeight="1" outlineLevel="1" x14ac:dyDescent="0.25">
      <c r="A182" s="35">
        <v>112</v>
      </c>
      <c r="B182" s="35" t="s">
        <v>762</v>
      </c>
      <c r="C182" s="24" t="s">
        <v>21</v>
      </c>
      <c r="D182" s="44" t="s">
        <v>223</v>
      </c>
      <c r="E182" s="24" t="s">
        <v>224</v>
      </c>
      <c r="F182" s="24"/>
      <c r="G182" s="44" t="s">
        <v>332</v>
      </c>
      <c r="H182" s="24" t="str">
        <f>IFERROR(IF(OR(O182&lt;&gt;"",P182&lt;&gt;"",Q182&lt;&gt;""),"Opt 2: "&amp;VLOOKUP(N182,Deliverables!$A$4:$G$42,3,FALSE)&amp;CHAR(10),"")&amp; IF(S182&lt;&gt;"","Opt 5: "&amp;VLOOKUP(R182,Deliverables!$A$4:$G$42,4,FALSE)&amp;CHAR(10),"")&amp; IF(OR(U182&lt;&gt;"",V182&lt;&gt;"",W182&lt;&gt;""),"Opt 3: "&amp;VLOOKUP(T182,Deliverables!$A$4:$G$42,5,FALSE)&amp;CHAR(10),"")&amp; IF(Y182&lt;&gt;"","Opt 4: "&amp;VLOOKUP(X182,Deliverables!$A$4:$G$42,6,FALSE)&amp;CHAR(10),"")&amp; IF(AA182&lt;&gt;"","Opt 7: "&amp;VLOOKUP(Z182,Deliverables!$A$4:$G$42,7,FALSE),""),"&lt;Autofilled&gt;")</f>
        <v xml:space="preserve">Opt 2: RAN5#84 (Aug-19)
</v>
      </c>
      <c r="I182" s="36" t="s">
        <v>796</v>
      </c>
      <c r="J182" s="36" t="s">
        <v>785</v>
      </c>
      <c r="K182" s="53">
        <v>0.4</v>
      </c>
      <c r="L182" s="37">
        <f t="shared" si="7"/>
        <v>1</v>
      </c>
      <c r="M182" s="152"/>
      <c r="N182" s="137">
        <v>4</v>
      </c>
      <c r="O182" s="105"/>
      <c r="P182" s="105"/>
      <c r="Q182" s="178">
        <v>1</v>
      </c>
      <c r="R182" s="121">
        <v>1</v>
      </c>
      <c r="S182" s="132"/>
      <c r="T182" s="121"/>
      <c r="U182" s="104"/>
      <c r="V182" s="104"/>
      <c r="W182" s="132"/>
      <c r="X182" s="121"/>
      <c r="Y182" s="132"/>
      <c r="Z182" s="121"/>
      <c r="AA182" s="132"/>
      <c r="AB182" s="42"/>
      <c r="AC182" s="545"/>
    </row>
    <row r="183" spans="1:29" s="69" customFormat="1" ht="40.15" customHeight="1" outlineLevel="1" x14ac:dyDescent="0.25">
      <c r="A183" s="70"/>
      <c r="B183" s="70"/>
      <c r="C183" s="65" t="s">
        <v>21</v>
      </c>
      <c r="D183" s="65" t="s">
        <v>225</v>
      </c>
      <c r="E183" s="589" t="s">
        <v>1223</v>
      </c>
      <c r="F183" s="65"/>
      <c r="G183" s="65"/>
      <c r="H183" s="71" t="str">
        <f>IFERROR(IF(OR(O183&lt;&gt;"",P183&lt;&gt;"",Q183&lt;&gt;""),"Opt 2: "&amp;VLOOKUP(N183,Deliverables!$A$4:$G$42,3,FALSE)&amp;CHAR(10),"")&amp; IF(S183&lt;&gt;"","Opt 5: "&amp;VLOOKUP(R183,Deliverables!$A$4:$G$42,4,FALSE)&amp;CHAR(10),"")&amp; IF(OR(U183&lt;&gt;"",V183&lt;&gt;"",W183&lt;&gt;""),"Opt 3: "&amp;VLOOKUP(T183,Deliverables!$A$4:$G$42,5,FALSE)&amp;CHAR(10),"")&amp; IF(Y183&lt;&gt;"","Opt 4: "&amp;VLOOKUP(X183,Deliverables!$A$4:$G$42,6,FALSE)&amp;CHAR(10),"")&amp; IF(AA183&lt;&gt;"","Opt 7: "&amp;VLOOKUP(Z183,Deliverables!$A$4:$G$42,7,FALSE),""),"&lt;Autofilled&gt;")</f>
        <v/>
      </c>
      <c r="I183" s="71"/>
      <c r="J183" s="71"/>
      <c r="K183" s="53"/>
      <c r="L183" s="37" t="str">
        <f t="shared" si="7"/>
        <v/>
      </c>
      <c r="M183" s="152"/>
      <c r="N183" s="137"/>
      <c r="O183" s="105"/>
      <c r="P183" s="105"/>
      <c r="Q183" s="132"/>
      <c r="R183" s="121"/>
      <c r="S183" s="132"/>
      <c r="T183" s="121"/>
      <c r="U183" s="104"/>
      <c r="V183" s="104"/>
      <c r="W183" s="132"/>
      <c r="X183" s="121"/>
      <c r="Y183" s="132"/>
      <c r="Z183" s="121"/>
      <c r="AA183" s="132"/>
      <c r="AB183" s="67"/>
      <c r="AC183" s="545"/>
    </row>
    <row r="184" spans="1:29" s="69" customFormat="1" ht="40.15" customHeight="1" outlineLevel="1" x14ac:dyDescent="0.25">
      <c r="A184" s="70"/>
      <c r="B184" s="70"/>
      <c r="C184" s="65" t="s">
        <v>21</v>
      </c>
      <c r="D184" s="65" t="s">
        <v>226</v>
      </c>
      <c r="E184" s="589" t="s">
        <v>1224</v>
      </c>
      <c r="F184" s="65"/>
      <c r="G184" s="65"/>
      <c r="H184" s="71" t="str">
        <f>IFERROR(IF(OR(O184&lt;&gt;"",P184&lt;&gt;"",Q184&lt;&gt;""),"Opt 2: "&amp;VLOOKUP(N184,Deliverables!$A$4:$G$42,3,FALSE)&amp;CHAR(10),"")&amp; IF(S184&lt;&gt;"","Opt 5: "&amp;VLOOKUP(R184,Deliverables!$A$4:$G$42,4,FALSE)&amp;CHAR(10),"")&amp; IF(OR(U184&lt;&gt;"",V184&lt;&gt;"",W184&lt;&gt;""),"Opt 3: "&amp;VLOOKUP(T184,Deliverables!$A$4:$G$42,5,FALSE)&amp;CHAR(10),"")&amp; IF(Y184&lt;&gt;"","Opt 4: "&amp;VLOOKUP(X184,Deliverables!$A$4:$G$42,6,FALSE)&amp;CHAR(10),"")&amp; IF(AA184&lt;&gt;"","Opt 7: "&amp;VLOOKUP(Z184,Deliverables!$A$4:$G$42,7,FALSE),""),"&lt;Autofilled&gt;")</f>
        <v/>
      </c>
      <c r="I184" s="71"/>
      <c r="J184" s="71"/>
      <c r="K184" s="53"/>
      <c r="L184" s="37" t="str">
        <f t="shared" si="7"/>
        <v/>
      </c>
      <c r="M184" s="152"/>
      <c r="N184" s="137"/>
      <c r="O184" s="105"/>
      <c r="P184" s="105"/>
      <c r="Q184" s="132"/>
      <c r="R184" s="121"/>
      <c r="S184" s="132"/>
      <c r="T184" s="121"/>
      <c r="U184" s="104"/>
      <c r="V184" s="104"/>
      <c r="W184" s="132"/>
      <c r="X184" s="121"/>
      <c r="Y184" s="132"/>
      <c r="Z184" s="121"/>
      <c r="AA184" s="132"/>
      <c r="AB184" s="67"/>
      <c r="AC184" s="545"/>
    </row>
    <row r="185" spans="1:29" s="34" customFormat="1" ht="40.15" customHeight="1" outlineLevel="1" x14ac:dyDescent="0.25">
      <c r="A185" s="35">
        <v>113</v>
      </c>
      <c r="B185" s="35" t="s">
        <v>762</v>
      </c>
      <c r="C185" s="24" t="s">
        <v>21</v>
      </c>
      <c r="D185" s="44" t="s">
        <v>227</v>
      </c>
      <c r="E185" s="549" t="s">
        <v>657</v>
      </c>
      <c r="F185" s="24"/>
      <c r="G185" s="44" t="s">
        <v>332</v>
      </c>
      <c r="H185" s="24" t="str">
        <f>IFERROR(IF(OR(O185&lt;&gt;"",P185&lt;&gt;"",Q185&lt;&gt;""),"Opt 2: "&amp;VLOOKUP(N185,Deliverables!$A$4:$G$42,3,FALSE)&amp;CHAR(10),"")&amp; IF(S185&lt;&gt;"","Opt 5: "&amp;VLOOKUP(R185,Deliverables!$A$4:$G$42,4,FALSE)&amp;CHAR(10),"")&amp; IF(OR(U185&lt;&gt;"",V185&lt;&gt;"",W185&lt;&gt;""),"Opt 3: "&amp;VLOOKUP(T185,Deliverables!$A$4:$G$42,5,FALSE)&amp;CHAR(10),"")&amp; IF(Y185&lt;&gt;"","Opt 4: "&amp;VLOOKUP(X185,Deliverables!$A$4:$G$42,6,FALSE)&amp;CHAR(10),"")&amp; IF(AA185&lt;&gt;"","Opt 7: "&amp;VLOOKUP(Z185,Deliverables!$A$4:$G$42,7,FALSE),""),"&lt;Autofilled&gt;")</f>
        <v>Opt 3: RAN5#84 (Aug-19)
Opt 4: RAN5#87 (May-20)
Opt 7: RAN5#87 (May-20)</v>
      </c>
      <c r="I185" s="36"/>
      <c r="J185" s="36"/>
      <c r="K185" s="53">
        <v>1</v>
      </c>
      <c r="L185" s="37">
        <f t="shared" si="7"/>
        <v>1</v>
      </c>
      <c r="M185" s="152"/>
      <c r="N185" s="137"/>
      <c r="O185" s="105"/>
      <c r="P185" s="105"/>
      <c r="Q185" s="132"/>
      <c r="R185" s="121"/>
      <c r="S185" s="132"/>
      <c r="T185" s="121">
        <v>5</v>
      </c>
      <c r="U185" s="104">
        <v>1</v>
      </c>
      <c r="V185" s="104"/>
      <c r="W185" s="132"/>
      <c r="X185" s="121">
        <v>1</v>
      </c>
      <c r="Y185" s="132">
        <v>1</v>
      </c>
      <c r="Z185" s="121">
        <v>1</v>
      </c>
      <c r="AA185" s="132">
        <v>1</v>
      </c>
      <c r="AB185" s="42"/>
      <c r="AC185" s="545"/>
    </row>
    <row r="186" spans="1:29" s="34" customFormat="1" ht="40.15" customHeight="1" outlineLevel="1" x14ac:dyDescent="0.25">
      <c r="A186" s="35">
        <v>114</v>
      </c>
      <c r="B186" s="35" t="s">
        <v>762</v>
      </c>
      <c r="C186" s="24" t="s">
        <v>21</v>
      </c>
      <c r="D186" s="44" t="s">
        <v>228</v>
      </c>
      <c r="E186" s="549" t="s">
        <v>658</v>
      </c>
      <c r="F186" s="24"/>
      <c r="G186" s="44" t="s">
        <v>332</v>
      </c>
      <c r="H186" s="24" t="str">
        <f>IFERROR(IF(OR(O186&lt;&gt;"",P186&lt;&gt;"",Q186&lt;&gt;""),"Opt 2: "&amp;VLOOKUP(N186,Deliverables!$A$4:$G$42,3,FALSE)&amp;CHAR(10),"")&amp; IF(S186&lt;&gt;"","Opt 5: "&amp;VLOOKUP(R186,Deliverables!$A$4:$G$42,4,FALSE)&amp;CHAR(10),"")&amp; IF(OR(U186&lt;&gt;"",V186&lt;&gt;"",W186&lt;&gt;""),"Opt 3: "&amp;VLOOKUP(T186,Deliverables!$A$4:$G$42,5,FALSE)&amp;CHAR(10),"")&amp; IF(Y186&lt;&gt;"","Opt 4: "&amp;VLOOKUP(X186,Deliverables!$A$4:$G$42,6,FALSE)&amp;CHAR(10),"")&amp; IF(AA186&lt;&gt;"","Opt 7: "&amp;VLOOKUP(Z186,Deliverables!$A$4:$G$42,7,FALSE),""),"&lt;Autofilled&gt;")</f>
        <v>Opt 3: RAN5#84 (Aug-19)
Opt 4: RAN5#87 (May-20)
Opt 7: RAN5#87 (May-20)</v>
      </c>
      <c r="I186" s="36"/>
      <c r="J186" s="36"/>
      <c r="K186" s="53">
        <v>1</v>
      </c>
      <c r="L186" s="37">
        <f t="shared" si="7"/>
        <v>1</v>
      </c>
      <c r="M186" s="152"/>
      <c r="N186" s="137"/>
      <c r="O186" s="105"/>
      <c r="P186" s="105"/>
      <c r="Q186" s="132"/>
      <c r="R186" s="121"/>
      <c r="S186" s="132"/>
      <c r="T186" s="121">
        <v>5</v>
      </c>
      <c r="U186" s="104">
        <v>1</v>
      </c>
      <c r="V186" s="104"/>
      <c r="W186" s="132"/>
      <c r="X186" s="121">
        <v>1</v>
      </c>
      <c r="Y186" s="132">
        <v>1</v>
      </c>
      <c r="Z186" s="121">
        <v>1</v>
      </c>
      <c r="AA186" s="132">
        <v>1</v>
      </c>
      <c r="AB186" s="42"/>
      <c r="AC186" s="545"/>
    </row>
    <row r="187" spans="1:29" s="34" customFormat="1" ht="40.15" customHeight="1" outlineLevel="1" x14ac:dyDescent="0.25">
      <c r="A187" s="57">
        <v>115</v>
      </c>
      <c r="B187" s="57" t="s">
        <v>762</v>
      </c>
      <c r="C187" s="44" t="s">
        <v>21</v>
      </c>
      <c r="D187" s="44" t="s">
        <v>229</v>
      </c>
      <c r="E187" s="549" t="s">
        <v>659</v>
      </c>
      <c r="F187" s="44"/>
      <c r="G187" s="44" t="s">
        <v>332</v>
      </c>
      <c r="H187" s="24" t="str">
        <f>IFERROR(IF(OR(O187&lt;&gt;"",P187&lt;&gt;"",Q187&lt;&gt;""),"Opt 2: "&amp;VLOOKUP(N187,Deliverables!$A$4:$G$42,3,FALSE)&amp;CHAR(10),"")&amp; IF(S187&lt;&gt;"","Opt 5: "&amp;VLOOKUP(R187,Deliverables!$A$4:$G$42,4,FALSE)&amp;CHAR(10),"")&amp; IF(OR(U187&lt;&gt;"",V187&lt;&gt;"",W187&lt;&gt;""),"Opt 3: "&amp;VLOOKUP(T187,Deliverables!$A$4:$G$42,5,FALSE)&amp;CHAR(10),"")&amp; IF(Y187&lt;&gt;"","Opt 4: "&amp;VLOOKUP(X187,Deliverables!$A$4:$G$42,6,FALSE)&amp;CHAR(10),"")&amp; IF(AA187&lt;&gt;"","Opt 7: "&amp;VLOOKUP(Z187,Deliverables!$A$4:$G$42,7,FALSE),""),"&lt;Autofilled&gt;")</f>
        <v>Opt 3: RAN5#84 (Aug-19)
Opt 7: RAN5#87 (May-20)</v>
      </c>
      <c r="I187" s="58"/>
      <c r="J187" s="36"/>
      <c r="K187" s="53">
        <v>1</v>
      </c>
      <c r="L187" s="37">
        <f t="shared" si="7"/>
        <v>1</v>
      </c>
      <c r="M187" s="153"/>
      <c r="N187" s="137"/>
      <c r="O187" s="105"/>
      <c r="P187" s="105"/>
      <c r="Q187" s="132"/>
      <c r="R187" s="121"/>
      <c r="S187" s="132"/>
      <c r="T187" s="121">
        <v>5</v>
      </c>
      <c r="U187" s="104">
        <v>1</v>
      </c>
      <c r="V187" s="104"/>
      <c r="W187" s="132"/>
      <c r="X187" s="570"/>
      <c r="Y187" s="570"/>
      <c r="Z187" s="121">
        <v>1</v>
      </c>
      <c r="AA187" s="132">
        <v>1</v>
      </c>
      <c r="AB187" s="59"/>
      <c r="AC187" s="545"/>
    </row>
    <row r="188" spans="1:29" s="539" customFormat="1" ht="40.15" customHeight="1" outlineLevel="1" x14ac:dyDescent="0.25">
      <c r="A188" s="552">
        <v>116</v>
      </c>
      <c r="B188" s="552" t="s">
        <v>762</v>
      </c>
      <c r="C188" s="549" t="s">
        <v>21</v>
      </c>
      <c r="D188" s="549" t="s">
        <v>1000</v>
      </c>
      <c r="E188" s="536" t="s">
        <v>999</v>
      </c>
      <c r="F188" s="549"/>
      <c r="G188" s="629"/>
      <c r="H188" s="536" t="str">
        <f>IFERROR(IF(OR(O188&lt;&gt;"",P188&lt;&gt;"",Q188&lt;&gt;""),"Opt 2: "&amp;VLOOKUP(N188,Deliverables!$A$4:$G$42,3,FALSE)&amp;CHAR(10),"")&amp; IF(S188&lt;&gt;"","Opt 5: "&amp;VLOOKUP(R188,Deliverables!$A$4:$G$42,4,FALSE)&amp;CHAR(10),"")&amp; IF(OR(U188&lt;&gt;"",V188&lt;&gt;"",W188&lt;&gt;""),"Opt 3: "&amp;VLOOKUP(T188,Deliverables!$A$4:$G$42,5,FALSE)&amp;CHAR(10),"")&amp; IF(Y188&lt;&gt;"","Opt 4: "&amp;VLOOKUP(X188,Deliverables!$A$4:$G$42,6,FALSE)&amp;CHAR(10),"")&amp; IF(AA188&lt;&gt;"","Opt 7: "&amp;VLOOKUP(Z188,Deliverables!$A$4:$G$42,7,FALSE),""),"&lt;Autofilled&gt;")</f>
        <v xml:space="preserve">Opt 4: RAN5#88 (Aug-20)
</v>
      </c>
      <c r="I188" s="553"/>
      <c r="J188" s="541"/>
      <c r="K188" s="550">
        <v>1</v>
      </c>
      <c r="L188" s="542">
        <f>IF(COUNT(O188,P188,Q188,S188,U188,V188,W188,Y188,AA188)&gt;0,SUM(O188,P188,Q188,S188,U188,V188,W188,Y188,AA188)/COUNT(O188,P188,Q188,S188,U188,V188,W188,Y188,AA188),"")</f>
        <v>0</v>
      </c>
      <c r="M188" s="576"/>
      <c r="N188" s="574"/>
      <c r="O188" s="571"/>
      <c r="P188" s="571"/>
      <c r="Q188" s="573"/>
      <c r="R188" s="572"/>
      <c r="S188" s="573"/>
      <c r="T188" s="570"/>
      <c r="U188" s="570"/>
      <c r="V188" s="570"/>
      <c r="W188" s="573"/>
      <c r="X188" s="572">
        <v>2</v>
      </c>
      <c r="Y188" s="573">
        <v>0</v>
      </c>
      <c r="Z188" s="570"/>
      <c r="AA188" s="570"/>
      <c r="AB188" s="554"/>
      <c r="AC188" s="545"/>
    </row>
    <row r="189" spans="1:29" s="34" customFormat="1" ht="40.15" customHeight="1" outlineLevel="1" x14ac:dyDescent="0.25">
      <c r="A189" s="35">
        <v>117</v>
      </c>
      <c r="B189" s="35" t="s">
        <v>762</v>
      </c>
      <c r="C189" s="24" t="s">
        <v>21</v>
      </c>
      <c r="D189" s="44" t="s">
        <v>230</v>
      </c>
      <c r="E189" s="24" t="s">
        <v>231</v>
      </c>
      <c r="F189" s="24"/>
      <c r="G189" s="549" t="s">
        <v>332</v>
      </c>
      <c r="H189" s="24" t="str">
        <f>IFERROR(IF(OR(O189&lt;&gt;"",P189&lt;&gt;"",Q189&lt;&gt;""),"Opt 2: "&amp;VLOOKUP(N189,Deliverables!$A$4:$G$42,3,FALSE)&amp;CHAR(10),"")&amp; IF(S189&lt;&gt;"","Opt 5: "&amp;VLOOKUP(R189,Deliverables!$A$4:$G$42,4,FALSE)&amp;CHAR(10),"")&amp; IF(OR(U189&lt;&gt;"",V189&lt;&gt;"",W189&lt;&gt;""),"Opt 3: "&amp;VLOOKUP(T189,Deliverables!$A$4:$G$42,5,FALSE)&amp;CHAR(10),"")&amp; IF(Y189&lt;&gt;"","Opt 4: "&amp;VLOOKUP(X189,Deliverables!$A$4:$G$42,6,FALSE)&amp;CHAR(10),"")&amp; IF(AA189&lt;&gt;"","Opt 7: "&amp;VLOOKUP(Z189,Deliverables!$A$4:$G$42,7,FALSE),""),"&lt;Autofilled&gt;")</f>
        <v>Opt 3: RAN5#83 (May-19)
  MU: RAN5#84 (Aug-19)
  TT: RAN5#84 (Aug-19)
Opt 4: RAN5#87 (May-20)
Opt 7: RAN5#87 (May-20)</v>
      </c>
      <c r="I189" s="36" t="s">
        <v>794</v>
      </c>
      <c r="J189" s="36" t="s">
        <v>835</v>
      </c>
      <c r="K189" s="53">
        <v>1</v>
      </c>
      <c r="L189" s="37">
        <f>IF(COUNT(O189,P189,Q189,S189,U189,V189,W189,Y189,AA189)&gt;0,SUM(O189,P189,Q189,S189,U189,V189,W189,Y189,AA189)/COUNT(O189,P189,Q189,S189,U189,V189,W189,Y189,AA189),"")</f>
        <v>1</v>
      </c>
      <c r="M189" s="152"/>
      <c r="N189" s="137"/>
      <c r="O189" s="105"/>
      <c r="P189" s="105"/>
      <c r="Q189" s="132"/>
      <c r="R189" s="121"/>
      <c r="S189" s="132"/>
      <c r="T189" s="121" t="s">
        <v>467</v>
      </c>
      <c r="U189" s="104"/>
      <c r="V189" s="104">
        <v>1</v>
      </c>
      <c r="W189" s="132"/>
      <c r="X189" s="121">
        <v>1</v>
      </c>
      <c r="Y189" s="132">
        <v>1</v>
      </c>
      <c r="Z189" s="121">
        <v>1</v>
      </c>
      <c r="AA189" s="132">
        <v>1</v>
      </c>
      <c r="AB189" s="42"/>
      <c r="AC189" s="545"/>
    </row>
    <row r="190" spans="1:29" s="366" customFormat="1" ht="40.15" customHeight="1" outlineLevel="1" x14ac:dyDescent="0.25">
      <c r="A190" s="367"/>
      <c r="B190" s="367"/>
      <c r="C190" s="364"/>
      <c r="D190" s="364" t="s">
        <v>914</v>
      </c>
      <c r="E190" s="364" t="s">
        <v>910</v>
      </c>
      <c r="F190" s="364"/>
      <c r="G190" s="364"/>
      <c r="H190" s="368"/>
      <c r="I190" s="368"/>
      <c r="J190" s="368"/>
      <c r="K190" s="363"/>
      <c r="L190" s="360"/>
      <c r="M190" s="375"/>
      <c r="N190" s="373"/>
      <c r="O190" s="370"/>
      <c r="P190" s="370"/>
      <c r="Q190" s="372"/>
      <c r="R190" s="371"/>
      <c r="S190" s="372"/>
      <c r="T190" s="371"/>
      <c r="U190" s="369"/>
      <c r="V190" s="369"/>
      <c r="W190" s="372"/>
      <c r="X190" s="371"/>
      <c r="Y190" s="372"/>
      <c r="Z190" s="371"/>
      <c r="AA190" s="372"/>
      <c r="AB190" s="365"/>
      <c r="AC190" s="545"/>
    </row>
    <row r="191" spans="1:29" s="357" customFormat="1" ht="40.15" customHeight="1" outlineLevel="1" x14ac:dyDescent="0.25">
      <c r="A191" s="358">
        <v>118</v>
      </c>
      <c r="B191" s="358"/>
      <c r="C191" s="356" t="s">
        <v>21</v>
      </c>
      <c r="D191" s="362" t="s">
        <v>915</v>
      </c>
      <c r="E191" s="356" t="s">
        <v>911</v>
      </c>
      <c r="F191" s="356"/>
      <c r="G191" s="362"/>
      <c r="H191" s="356"/>
      <c r="I191" s="359"/>
      <c r="J191" s="359" t="s">
        <v>861</v>
      </c>
      <c r="K191" s="363">
        <v>0</v>
      </c>
      <c r="L191" s="360"/>
      <c r="M191" s="374"/>
      <c r="N191" s="373"/>
      <c r="O191" s="370"/>
      <c r="P191" s="370"/>
      <c r="Q191" s="372"/>
      <c r="R191" s="371"/>
      <c r="S191" s="372"/>
      <c r="T191" s="371"/>
      <c r="U191" s="369"/>
      <c r="V191" s="369"/>
      <c r="W191" s="372"/>
      <c r="X191" s="371"/>
      <c r="Y191" s="372"/>
      <c r="Z191" s="371"/>
      <c r="AA191" s="372"/>
      <c r="AB191" s="361"/>
      <c r="AC191" s="545"/>
    </row>
    <row r="192" spans="1:29" s="357" customFormat="1" ht="40.15" customHeight="1" outlineLevel="1" x14ac:dyDescent="0.25">
      <c r="A192" s="358">
        <v>119</v>
      </c>
      <c r="B192" s="358"/>
      <c r="C192" s="356" t="s">
        <v>21</v>
      </c>
      <c r="D192" s="362" t="s">
        <v>916</v>
      </c>
      <c r="E192" s="356" t="s">
        <v>912</v>
      </c>
      <c r="F192" s="356"/>
      <c r="G192" s="362"/>
      <c r="H192" s="356"/>
      <c r="I192" s="359"/>
      <c r="J192" s="359" t="s">
        <v>861</v>
      </c>
      <c r="K192" s="363">
        <v>0</v>
      </c>
      <c r="L192" s="360"/>
      <c r="M192" s="374"/>
      <c r="N192" s="373"/>
      <c r="O192" s="370"/>
      <c r="P192" s="370"/>
      <c r="Q192" s="372"/>
      <c r="R192" s="371"/>
      <c r="S192" s="372"/>
      <c r="T192" s="371"/>
      <c r="U192" s="369"/>
      <c r="V192" s="369"/>
      <c r="W192" s="372"/>
      <c r="X192" s="371"/>
      <c r="Y192" s="372"/>
      <c r="Z192" s="371"/>
      <c r="AA192" s="372"/>
      <c r="AB192" s="361"/>
      <c r="AC192" s="545"/>
    </row>
    <row r="193" spans="1:30" s="357" customFormat="1" ht="40.15" customHeight="1" outlineLevel="1" x14ac:dyDescent="0.25">
      <c r="A193" s="358">
        <v>120</v>
      </c>
      <c r="B193" s="358"/>
      <c r="C193" s="356" t="s">
        <v>21</v>
      </c>
      <c r="D193" s="362" t="s">
        <v>917</v>
      </c>
      <c r="E193" s="356" t="s">
        <v>913</v>
      </c>
      <c r="F193" s="356"/>
      <c r="G193" s="362"/>
      <c r="H193" s="356"/>
      <c r="I193" s="359"/>
      <c r="J193" s="359" t="s">
        <v>861</v>
      </c>
      <c r="K193" s="363">
        <v>0</v>
      </c>
      <c r="L193" s="360"/>
      <c r="M193" s="374"/>
      <c r="N193" s="373"/>
      <c r="O193" s="370"/>
      <c r="P193" s="370"/>
      <c r="Q193" s="372"/>
      <c r="R193" s="371"/>
      <c r="S193" s="372"/>
      <c r="T193" s="371"/>
      <c r="U193" s="369"/>
      <c r="V193" s="369"/>
      <c r="W193" s="372"/>
      <c r="X193" s="371"/>
      <c r="Y193" s="372"/>
      <c r="Z193" s="371"/>
      <c r="AA193" s="372"/>
      <c r="AB193" s="361"/>
      <c r="AC193" s="545"/>
    </row>
    <row r="194" spans="1:30" s="539" customFormat="1" ht="43.15" customHeight="1" outlineLevel="1" x14ac:dyDescent="0.25">
      <c r="A194" s="544">
        <v>121</v>
      </c>
      <c r="B194" s="544" t="s">
        <v>762</v>
      </c>
      <c r="C194" s="536" t="s">
        <v>21</v>
      </c>
      <c r="D194" s="549" t="s">
        <v>1307</v>
      </c>
      <c r="E194" s="629" t="s">
        <v>1308</v>
      </c>
      <c r="F194" s="536"/>
      <c r="G194" s="549" t="s">
        <v>332</v>
      </c>
      <c r="H194" s="536" t="str">
        <f>IFERROR(IF(OR(O194&lt;&gt;"",P194&lt;&gt;"",Q194&lt;&gt;""),"Opt 2: "&amp;VLOOKUP(N194,Deliverables!$A$4:$G$42,3,FALSE)&amp;CHAR(10),"")&amp; IF(S194&lt;&gt;"","Opt 5: "&amp;VLOOKUP(R194,Deliverables!$A$4:$G$42,4,FALSE)&amp;CHAR(10),"")&amp; IF(OR(U194&lt;&gt;"",V194&lt;&gt;"",W194&lt;&gt;""),"Opt 3: "&amp;VLOOKUP(T194,Deliverables!$A$4:$G$42,5,FALSE)&amp;CHAR(10),"")&amp; IF(Y194&lt;&gt;"","Opt 4: "&amp;VLOOKUP(X194,Deliverables!$A$4:$G$42,6,FALSE)&amp;CHAR(10),"")&amp; IF(AA194&lt;&gt;"","Opt 7: "&amp;VLOOKUP(Z194,Deliverables!$A$4:$G$42,7,FALSE),""),"&lt;Autofilled&gt;")</f>
        <v>Opt 3: RAN5#88 (Aug-20)
  MU: RAN5#87 (May-20)
  TT: RAN5#87 (May-20)
Opt 4: RAN5#87 (May-20)
Opt 7: RAN5#87 (May-20)</v>
      </c>
      <c r="I194" s="618"/>
      <c r="J194" s="536" t="s">
        <v>1364</v>
      </c>
      <c r="K194" s="550">
        <v>1</v>
      </c>
      <c r="L194" s="542">
        <f t="shared" ref="L194" si="8">IF(COUNT(O194,P194,Q194,S194,U194,V194,W194,Y194,AA194)&gt;0,SUM(O194,P194,Q194,S194,U194,V194,W194,Y194,AA194)/COUNT(O194,P194,Q194,S194,U194,V194,W194,Y194,AA194),"")</f>
        <v>0</v>
      </c>
      <c r="M194" s="575"/>
      <c r="N194" s="574"/>
      <c r="O194" s="571"/>
      <c r="P194" s="571"/>
      <c r="Q194" s="624"/>
      <c r="R194" s="572"/>
      <c r="S194" s="624"/>
      <c r="T194" s="572" t="s">
        <v>1306</v>
      </c>
      <c r="U194" s="619"/>
      <c r="V194" s="619">
        <v>0</v>
      </c>
      <c r="W194" s="624"/>
      <c r="X194" s="572">
        <v>1</v>
      </c>
      <c r="Y194" s="619">
        <v>0</v>
      </c>
      <c r="Z194" s="572">
        <v>1</v>
      </c>
      <c r="AA194" s="619">
        <v>0</v>
      </c>
      <c r="AB194" s="547"/>
      <c r="AC194" s="545"/>
      <c r="AD194" s="551"/>
    </row>
    <row r="195" spans="1:30" s="539" customFormat="1" ht="43.15" customHeight="1" outlineLevel="1" x14ac:dyDescent="0.25">
      <c r="A195" s="544">
        <v>122</v>
      </c>
      <c r="B195" s="544" t="s">
        <v>762</v>
      </c>
      <c r="C195" s="536" t="s">
        <v>21</v>
      </c>
      <c r="D195" s="549" t="s">
        <v>1310</v>
      </c>
      <c r="E195" s="629" t="s">
        <v>1309</v>
      </c>
      <c r="F195" s="536"/>
      <c r="G195" s="549" t="s">
        <v>332</v>
      </c>
      <c r="H195" s="536" t="str">
        <f>IFERROR(IF(OR(O195&lt;&gt;"",P195&lt;&gt;"",Q195&lt;&gt;""),"Opt 2: "&amp;VLOOKUP(N195,Deliverables!$A$4:$G$42,3,FALSE)&amp;CHAR(10),"")&amp; IF(S195&lt;&gt;"","Opt 5: "&amp;VLOOKUP(R195,Deliverables!$A$4:$G$42,4,FALSE)&amp;CHAR(10),"")&amp; IF(OR(U195&lt;&gt;"",V195&lt;&gt;"",W195&lt;&gt;""),"Opt 3: "&amp;VLOOKUP(T195,Deliverables!$A$4:$G$42,5,FALSE)&amp;CHAR(10),"")&amp; IF(Y195&lt;&gt;"","Opt 4: "&amp;VLOOKUP(X195,Deliverables!$A$4:$G$42,6,FALSE)&amp;CHAR(10),"")&amp; IF(AA195&lt;&gt;"","Opt 7: "&amp;VLOOKUP(Z195,Deliverables!$A$4:$G$42,7,FALSE),""),"&lt;Autofilled&gt;")</f>
        <v>Opt 3: RAN5#88 (Aug-20)
  MU: RAN5#87 (May-20)
  TT: RAN5#87 (May-20)
Opt 4: RAN5#87 (May-20)
Opt 7: RAN5#87 (May-20)</v>
      </c>
      <c r="I195" s="618"/>
      <c r="J195" s="618" t="s">
        <v>1363</v>
      </c>
      <c r="K195" s="548">
        <v>0.4</v>
      </c>
      <c r="L195" s="542">
        <f t="shared" ref="L195" si="9">IF(COUNT(O195,P195,Q195,S195,U195,V195,W195,Y195,AA195)&gt;0,SUM(O195,P195,Q195,S195,U195,V195,W195,Y195,AA195)/COUNT(O195,P195,Q195,S195,U195,V195,W195,Y195,AA195),"")</f>
        <v>0</v>
      </c>
      <c r="M195" s="575"/>
      <c r="N195" s="574"/>
      <c r="O195" s="571"/>
      <c r="P195" s="571"/>
      <c r="Q195" s="624"/>
      <c r="R195" s="572"/>
      <c r="S195" s="624"/>
      <c r="T195" s="572" t="s">
        <v>1306</v>
      </c>
      <c r="U195" s="619"/>
      <c r="V195" s="619">
        <v>0</v>
      </c>
      <c r="W195" s="624"/>
      <c r="X195" s="572">
        <v>1</v>
      </c>
      <c r="Y195" s="619">
        <v>0</v>
      </c>
      <c r="Z195" s="572">
        <v>1</v>
      </c>
      <c r="AA195" s="619">
        <v>0</v>
      </c>
      <c r="AB195" s="547"/>
      <c r="AC195" s="545"/>
      <c r="AD195" s="551"/>
    </row>
    <row r="196" spans="1:30" s="69" customFormat="1" ht="40.15" customHeight="1" outlineLevel="1" x14ac:dyDescent="0.25">
      <c r="A196" s="70"/>
      <c r="B196" s="70"/>
      <c r="C196" s="65" t="s">
        <v>21</v>
      </c>
      <c r="D196" s="65" t="s">
        <v>232</v>
      </c>
      <c r="E196" s="589" t="s">
        <v>1225</v>
      </c>
      <c r="F196" s="65"/>
      <c r="G196" s="65"/>
      <c r="H196" s="71" t="str">
        <f>IFERROR(IF(OR(O196&lt;&gt;"",P196&lt;&gt;"",Q196&lt;&gt;""),"Opt 2: "&amp;VLOOKUP(N196,Deliverables!$A$4:$G$42,3,FALSE)&amp;CHAR(10),"")&amp; IF(S196&lt;&gt;"","Opt 5: "&amp;VLOOKUP(R196,Deliverables!$A$4:$G$42,4,FALSE)&amp;CHAR(10),"")&amp; IF(OR(U196&lt;&gt;"",V196&lt;&gt;"",W196&lt;&gt;""),"Opt 3: "&amp;VLOOKUP(T196,Deliverables!$A$4:$G$42,5,FALSE)&amp;CHAR(10),"")&amp; IF(Y196&lt;&gt;"","Opt 4: "&amp;VLOOKUP(X196,Deliverables!$A$4:$G$42,6,FALSE)&amp;CHAR(10),"")&amp; IF(AA196&lt;&gt;"","Opt 7: "&amp;VLOOKUP(Z196,Deliverables!$A$4:$G$42,7,FALSE),""),"&lt;Autofilled&gt;")</f>
        <v/>
      </c>
      <c r="I196" s="71"/>
      <c r="J196" s="71" t="s">
        <v>832</v>
      </c>
      <c r="K196" s="53"/>
      <c r="L196" s="37" t="str">
        <f t="shared" si="7"/>
        <v/>
      </c>
      <c r="M196" s="154"/>
      <c r="N196" s="137"/>
      <c r="O196" s="105"/>
      <c r="P196" s="105"/>
      <c r="Q196" s="132"/>
      <c r="R196" s="121"/>
      <c r="S196" s="132"/>
      <c r="T196" s="121"/>
      <c r="U196" s="104"/>
      <c r="V196" s="104"/>
      <c r="W196" s="132"/>
      <c r="X196" s="121"/>
      <c r="Y196" s="132"/>
      <c r="Z196" s="121"/>
      <c r="AA196" s="132"/>
      <c r="AB196" s="67"/>
      <c r="AC196" s="545"/>
    </row>
    <row r="197" spans="1:30" s="69" customFormat="1" ht="40.15" customHeight="1" outlineLevel="1" x14ac:dyDescent="0.25">
      <c r="A197" s="70"/>
      <c r="B197" s="70"/>
      <c r="C197" s="65" t="s">
        <v>21</v>
      </c>
      <c r="D197" s="65" t="s">
        <v>261</v>
      </c>
      <c r="E197" s="65" t="s">
        <v>262</v>
      </c>
      <c r="F197" s="65"/>
      <c r="G197" s="65"/>
      <c r="H197" s="71" t="str">
        <f>IFERROR(IF(OR(O197&lt;&gt;"",P197&lt;&gt;"",Q197&lt;&gt;""),"Opt 2: "&amp;VLOOKUP(N197,Deliverables!$A$4:$G$42,3,FALSE)&amp;CHAR(10),"")&amp; IF(S197&lt;&gt;"","Opt 5: "&amp;VLOOKUP(R197,Deliverables!$A$4:$G$42,4,FALSE)&amp;CHAR(10),"")&amp; IF(OR(U197&lt;&gt;"",V197&lt;&gt;"",W197&lt;&gt;""),"Opt 3: "&amp;VLOOKUP(T197,Deliverables!$A$4:$G$42,5,FALSE)&amp;CHAR(10),"")&amp; IF(Y197&lt;&gt;"","Opt 4: "&amp;VLOOKUP(X197,Deliverables!$A$4:$G$42,6,FALSE)&amp;CHAR(10),"")&amp; IF(AA197&lt;&gt;"","Opt 7: "&amp;VLOOKUP(Z197,Deliverables!$A$4:$G$42,7,FALSE),""),"&lt;Autofilled&gt;")</f>
        <v/>
      </c>
      <c r="I197" s="71"/>
      <c r="J197" s="71"/>
      <c r="K197" s="53"/>
      <c r="L197" s="37" t="str">
        <f t="shared" si="7"/>
        <v/>
      </c>
      <c r="M197" s="154"/>
      <c r="N197" s="137"/>
      <c r="O197" s="105"/>
      <c r="P197" s="105"/>
      <c r="Q197" s="132"/>
      <c r="R197" s="121"/>
      <c r="S197" s="132"/>
      <c r="T197" s="121"/>
      <c r="U197" s="104"/>
      <c r="V197" s="104"/>
      <c r="W197" s="132"/>
      <c r="X197" s="121"/>
      <c r="Y197" s="132"/>
      <c r="Z197" s="121"/>
      <c r="AA197" s="132"/>
      <c r="AB197" s="67"/>
      <c r="AC197" s="545"/>
    </row>
    <row r="198" spans="1:30" s="34" customFormat="1" ht="40.15" customHeight="1" outlineLevel="1" x14ac:dyDescent="0.25">
      <c r="A198" s="35">
        <v>123</v>
      </c>
      <c r="B198" s="35" t="s">
        <v>762</v>
      </c>
      <c r="C198" s="24" t="s">
        <v>21</v>
      </c>
      <c r="D198" s="44" t="s">
        <v>233</v>
      </c>
      <c r="E198" s="24" t="s">
        <v>234</v>
      </c>
      <c r="F198" s="24"/>
      <c r="G198" s="44" t="s">
        <v>413</v>
      </c>
      <c r="H198" s="24" t="str">
        <f>IFERROR(IF(OR(O198&lt;&gt;"",P198&lt;&gt;"",Q198&lt;&gt;""),"Opt 2: "&amp;VLOOKUP(N198,Deliverables!$A$4:$G$42,3,FALSE)&amp;CHAR(10),"")&amp; IF(S198&lt;&gt;"","Opt 5: "&amp;VLOOKUP(R198,Deliverables!$A$4:$G$42,4,FALSE)&amp;CHAR(10),"")&amp; IF(OR(U198&lt;&gt;"",V198&lt;&gt;"",W198&lt;&gt;""),"Opt 3: "&amp;VLOOKUP(T198,Deliverables!$A$4:$G$42,5,FALSE)&amp;CHAR(10),"")&amp; IF(Y198&lt;&gt;"","Opt 4: "&amp;VLOOKUP(X198,Deliverables!$A$4:$G$42,6,FALSE)&amp;CHAR(10),"")&amp; IF(AA198&lt;&gt;"","Opt 7: "&amp;VLOOKUP(Z198,Deliverables!$A$4:$G$42,7,FALSE),""),"&lt;Autofilled&gt;")</f>
        <v>Opt 3: RAN5#82 (Feb-19)
Opt 4: RAN5#87 (May-20)
Opt 7: RAN5#87 (May-20)</v>
      </c>
      <c r="I198" s="36" t="s">
        <v>623</v>
      </c>
      <c r="J198" s="36"/>
      <c r="K198" s="53">
        <v>1</v>
      </c>
      <c r="L198" s="37">
        <f t="shared" si="7"/>
        <v>1</v>
      </c>
      <c r="M198" s="152"/>
      <c r="N198" s="137"/>
      <c r="O198" s="105"/>
      <c r="P198" s="105"/>
      <c r="Q198" s="132"/>
      <c r="R198" s="121"/>
      <c r="S198" s="132"/>
      <c r="T198" s="121">
        <v>3</v>
      </c>
      <c r="U198" s="104">
        <v>1</v>
      </c>
      <c r="V198" s="104"/>
      <c r="W198" s="132"/>
      <c r="X198" s="121">
        <v>1</v>
      </c>
      <c r="Y198" s="132">
        <v>1</v>
      </c>
      <c r="Z198" s="121">
        <v>1</v>
      </c>
      <c r="AA198" s="132">
        <v>1</v>
      </c>
      <c r="AB198" s="42"/>
      <c r="AC198" s="545"/>
    </row>
    <row r="199" spans="1:30" s="34" customFormat="1" ht="40.15" customHeight="1" outlineLevel="1" x14ac:dyDescent="0.25">
      <c r="A199" s="35">
        <v>124</v>
      </c>
      <c r="B199" s="35" t="s">
        <v>762</v>
      </c>
      <c r="C199" s="24" t="s">
        <v>21</v>
      </c>
      <c r="D199" s="44" t="s">
        <v>235</v>
      </c>
      <c r="E199" s="24" t="s">
        <v>236</v>
      </c>
      <c r="F199" s="24"/>
      <c r="G199" s="44" t="s">
        <v>413</v>
      </c>
      <c r="H199" s="24" t="str">
        <f>IFERROR(IF(OR(O199&lt;&gt;"",P199&lt;&gt;"",Q199&lt;&gt;""),"Opt 2: "&amp;VLOOKUP(N199,Deliverables!$A$4:$G$42,3,FALSE)&amp;CHAR(10),"")&amp; IF(S199&lt;&gt;"","Opt 5: "&amp;VLOOKUP(R199,Deliverables!$A$4:$G$42,4,FALSE)&amp;CHAR(10),"")&amp; IF(OR(U199&lt;&gt;"",V199&lt;&gt;"",W199&lt;&gt;""),"Opt 3: "&amp;VLOOKUP(T199,Deliverables!$A$4:$G$42,5,FALSE)&amp;CHAR(10),"")&amp; IF(Y199&lt;&gt;"","Opt 4: "&amp;VLOOKUP(X199,Deliverables!$A$4:$G$42,6,FALSE)&amp;CHAR(10),"")&amp; IF(AA199&lt;&gt;"","Opt 7: "&amp;VLOOKUP(Z199,Deliverables!$A$4:$G$42,7,FALSE),""),"&lt;Autofilled&gt;")</f>
        <v>Opt 3: RAN5#82 (Feb-19)
Opt 4: RAN5#87 (May-20)
Opt 7: RAN5#87 (May-20)</v>
      </c>
      <c r="I199" s="36" t="s">
        <v>788</v>
      </c>
      <c r="J199" s="36"/>
      <c r="K199" s="53">
        <v>1</v>
      </c>
      <c r="L199" s="37">
        <f t="shared" si="7"/>
        <v>1</v>
      </c>
      <c r="M199" s="152"/>
      <c r="N199" s="137"/>
      <c r="O199" s="105"/>
      <c r="P199" s="105"/>
      <c r="Q199" s="132"/>
      <c r="R199" s="121"/>
      <c r="S199" s="132"/>
      <c r="T199" s="121">
        <v>3</v>
      </c>
      <c r="U199" s="104">
        <v>1</v>
      </c>
      <c r="V199" s="104"/>
      <c r="W199" s="132"/>
      <c r="X199" s="121">
        <v>1</v>
      </c>
      <c r="Y199" s="132">
        <v>1</v>
      </c>
      <c r="Z199" s="121">
        <v>1</v>
      </c>
      <c r="AA199" s="132">
        <v>1</v>
      </c>
      <c r="AB199" s="42"/>
      <c r="AC199" s="545"/>
      <c r="AD199" s="56"/>
    </row>
    <row r="200" spans="1:30" s="34" customFormat="1" ht="40.15" customHeight="1" outlineLevel="1" x14ac:dyDescent="0.25">
      <c r="A200" s="35">
        <v>125</v>
      </c>
      <c r="B200" s="35" t="s">
        <v>762</v>
      </c>
      <c r="C200" s="24" t="s">
        <v>21</v>
      </c>
      <c r="D200" s="44" t="s">
        <v>237</v>
      </c>
      <c r="E200" s="24" t="s">
        <v>238</v>
      </c>
      <c r="F200" s="24"/>
      <c r="G200" s="44" t="s">
        <v>413</v>
      </c>
      <c r="H200" s="24" t="str">
        <f>IFERROR(IF(OR(O200&lt;&gt;"",P200&lt;&gt;"",Q200&lt;&gt;""),"Opt 2: "&amp;VLOOKUP(N200,Deliverables!$A$4:$G$42,3,FALSE)&amp;CHAR(10),"")&amp; IF(S200&lt;&gt;"","Opt 5: "&amp;VLOOKUP(R200,Deliverables!$A$4:$G$42,4,FALSE)&amp;CHAR(10),"")&amp; IF(OR(U200&lt;&gt;"",V200&lt;&gt;"",W200&lt;&gt;""),"Opt 3: "&amp;VLOOKUP(T200,Deliverables!$A$4:$G$42,5,FALSE)&amp;CHAR(10),"")&amp; IF(Y200&lt;&gt;"","Opt 4: "&amp;VLOOKUP(X200,Deliverables!$A$4:$G$42,6,FALSE)&amp;CHAR(10),"")&amp; IF(AA200&lt;&gt;"","Opt 7: "&amp;VLOOKUP(Z200,Deliverables!$A$4:$G$42,7,FALSE),""),"&lt;Autofilled&gt;")</f>
        <v>Opt 3: RAN5#83 (May-19)
Opt 4: RAN5#87 (May-20)
Opt 7: RAN5#87 (May-20)</v>
      </c>
      <c r="I200" s="36" t="s">
        <v>789</v>
      </c>
      <c r="J200" s="36"/>
      <c r="K200" s="53">
        <v>1</v>
      </c>
      <c r="L200" s="37">
        <f t="shared" si="7"/>
        <v>1</v>
      </c>
      <c r="M200" s="152"/>
      <c r="N200" s="137"/>
      <c r="O200" s="105"/>
      <c r="P200" s="105"/>
      <c r="Q200" s="132"/>
      <c r="R200" s="121"/>
      <c r="S200" s="132"/>
      <c r="T200" s="121">
        <v>4</v>
      </c>
      <c r="U200" s="104">
        <v>1</v>
      </c>
      <c r="V200" s="104"/>
      <c r="W200" s="132"/>
      <c r="X200" s="121">
        <v>1</v>
      </c>
      <c r="Y200" s="132">
        <v>1</v>
      </c>
      <c r="Z200" s="121">
        <v>1</v>
      </c>
      <c r="AA200" s="132">
        <v>1</v>
      </c>
      <c r="AB200" s="42"/>
      <c r="AC200" s="545"/>
      <c r="AD200" s="56"/>
    </row>
    <row r="201" spans="1:30" s="34" customFormat="1" ht="40.15" customHeight="1" outlineLevel="1" x14ac:dyDescent="0.25">
      <c r="A201" s="35">
        <v>126</v>
      </c>
      <c r="B201" s="35" t="s">
        <v>762</v>
      </c>
      <c r="C201" s="24" t="s">
        <v>21</v>
      </c>
      <c r="D201" s="44" t="s">
        <v>239</v>
      </c>
      <c r="E201" s="549" t="s">
        <v>240</v>
      </c>
      <c r="F201" s="24" t="s">
        <v>1245</v>
      </c>
      <c r="G201" s="44" t="s">
        <v>413</v>
      </c>
      <c r="H201" s="24" t="str">
        <f>IFERROR(IF(OR(O201&lt;&gt;"",P201&lt;&gt;"",Q201&lt;&gt;""),"Opt 2: "&amp;VLOOKUP(N201,Deliverables!$A$4:$G$42,3,FALSE)&amp;CHAR(10),"")&amp; IF(S201&lt;&gt;"","Opt 5: "&amp;VLOOKUP(R201,Deliverables!$A$4:$G$42,4,FALSE)&amp;CHAR(10),"")&amp; IF(OR(U201&lt;&gt;"",V201&lt;&gt;"",W201&lt;&gt;""),"Opt 3: "&amp;VLOOKUP(T201,Deliverables!$A$4:$G$42,5,FALSE)&amp;CHAR(10),"")&amp; IF(Y201&lt;&gt;"","Opt 4: "&amp;VLOOKUP(X201,Deliverables!$A$4:$G$42,6,FALSE)&amp;CHAR(10),"")&amp; IF(AA201&lt;&gt;"","Opt 7: "&amp;VLOOKUP(Z201,Deliverables!$A$4:$G$42,7,FALSE),""),"&lt;Autofilled&gt;")</f>
        <v>Opt 3: RAN5#85 (Nov-19)
Opt 4: RAN5#87 (May-20)
Opt 7: RAN5#87 (May-20)</v>
      </c>
      <c r="I201" s="36"/>
      <c r="J201" s="36"/>
      <c r="K201" s="53">
        <v>1</v>
      </c>
      <c r="L201" s="37">
        <f t="shared" si="7"/>
        <v>1</v>
      </c>
      <c r="M201" s="152"/>
      <c r="N201" s="137"/>
      <c r="O201" s="105"/>
      <c r="P201" s="105"/>
      <c r="Q201" s="132"/>
      <c r="R201" s="121"/>
      <c r="S201" s="132"/>
      <c r="T201" s="572">
        <v>6</v>
      </c>
      <c r="U201" s="104">
        <v>1</v>
      </c>
      <c r="V201" s="104"/>
      <c r="W201" s="132"/>
      <c r="X201" s="121">
        <v>1</v>
      </c>
      <c r="Y201" s="570">
        <v>1</v>
      </c>
      <c r="Z201" s="121">
        <v>1</v>
      </c>
      <c r="AA201" s="570">
        <v>1</v>
      </c>
      <c r="AB201" s="42"/>
      <c r="AC201" s="545"/>
    </row>
    <row r="202" spans="1:30" s="69" customFormat="1" ht="40.15" customHeight="1" outlineLevel="1" x14ac:dyDescent="0.25">
      <c r="A202" s="70"/>
      <c r="B202" s="70"/>
      <c r="C202" s="65" t="s">
        <v>21</v>
      </c>
      <c r="D202" s="65" t="s">
        <v>263</v>
      </c>
      <c r="E202" s="65" t="s">
        <v>267</v>
      </c>
      <c r="F202" s="65"/>
      <c r="G202" s="65"/>
      <c r="H202" s="71" t="str">
        <f>IFERROR(IF(OR(O202&lt;&gt;"",P202&lt;&gt;"",Q202&lt;&gt;""),"Opt 2: "&amp;VLOOKUP(N202,Deliverables!$A$4:$G$42,3,FALSE)&amp;CHAR(10),"")&amp; IF(S202&lt;&gt;"","Opt 5: "&amp;VLOOKUP(R202,Deliverables!$A$4:$G$42,4,FALSE)&amp;CHAR(10),"")&amp; IF(OR(U202&lt;&gt;"",V202&lt;&gt;"",W202&lt;&gt;""),"Opt 3: "&amp;VLOOKUP(T202,Deliverables!$A$4:$G$42,5,FALSE)&amp;CHAR(10),"")&amp; IF(Y202&lt;&gt;"","Opt 4: "&amp;VLOOKUP(X202,Deliverables!$A$4:$G$42,6,FALSE)&amp;CHAR(10),"")&amp; IF(AA202&lt;&gt;"","Opt 7: "&amp;VLOOKUP(Z202,Deliverables!$A$4:$G$42,7,FALSE),""),"&lt;Autofilled&gt;")</f>
        <v/>
      </c>
      <c r="I202" s="71"/>
      <c r="J202" s="71"/>
      <c r="K202" s="53"/>
      <c r="L202" s="37" t="str">
        <f t="shared" si="7"/>
        <v/>
      </c>
      <c r="M202" s="152"/>
      <c r="N202" s="137"/>
      <c r="O202" s="105"/>
      <c r="P202" s="105"/>
      <c r="Q202" s="132"/>
      <c r="R202" s="121"/>
      <c r="S202" s="132"/>
      <c r="T202" s="121"/>
      <c r="U202" s="104"/>
      <c r="V202" s="104"/>
      <c r="W202" s="132"/>
      <c r="X202" s="121"/>
      <c r="Y202" s="132"/>
      <c r="Z202" s="121"/>
      <c r="AA202" s="132"/>
      <c r="AB202" s="67"/>
      <c r="AC202" s="545"/>
    </row>
    <row r="203" spans="1:30" s="34" customFormat="1" ht="40.15" customHeight="1" outlineLevel="1" x14ac:dyDescent="0.25">
      <c r="A203" s="35">
        <v>127</v>
      </c>
      <c r="B203" s="35" t="s">
        <v>762</v>
      </c>
      <c r="C203" s="24" t="s">
        <v>21</v>
      </c>
      <c r="D203" s="44" t="s">
        <v>241</v>
      </c>
      <c r="E203" s="24" t="s">
        <v>242</v>
      </c>
      <c r="F203" s="24"/>
      <c r="G203" s="44" t="s">
        <v>361</v>
      </c>
      <c r="H203" s="24" t="str">
        <f>IFERROR(IF(OR(O203&lt;&gt;"",P203&lt;&gt;"",Q203&lt;&gt;""),"Opt 2: "&amp;VLOOKUP(N203,Deliverables!$A$4:$G$42,3,FALSE)&amp;CHAR(10),"")&amp; IF(S203&lt;&gt;"","Opt 5: "&amp;VLOOKUP(R203,Deliverables!$A$4:$G$42,4,FALSE)&amp;CHAR(10),"")&amp; IF(OR(U203&lt;&gt;"",V203&lt;&gt;"",W203&lt;&gt;""),"Opt 3: "&amp;VLOOKUP(T203,Deliverables!$A$4:$G$42,5,FALSE)&amp;CHAR(10),"")&amp; IF(Y203&lt;&gt;"","Opt 4: "&amp;VLOOKUP(X203,Deliverables!$A$4:$G$42,6,FALSE)&amp;CHAR(10),"")&amp; IF(AA203&lt;&gt;"","Opt 7: "&amp;VLOOKUP(Z203,Deliverables!$A$4:$G$42,7,FALSE),""),"&lt;Autofilled&gt;")</f>
        <v>Opt 3: RAN5#84 (Aug-19)
Opt 4: RAN5#87 (May-20)
Opt 7: RAN5#87 (May-20)</v>
      </c>
      <c r="I203" s="36" t="s">
        <v>449</v>
      </c>
      <c r="J203" s="36"/>
      <c r="K203" s="53">
        <v>1</v>
      </c>
      <c r="L203" s="37">
        <f t="shared" si="7"/>
        <v>1</v>
      </c>
      <c r="M203" s="152"/>
      <c r="N203" s="137"/>
      <c r="O203" s="105"/>
      <c r="P203" s="105"/>
      <c r="Q203" s="132"/>
      <c r="R203" s="121"/>
      <c r="S203" s="132"/>
      <c r="T203" s="121">
        <v>5</v>
      </c>
      <c r="U203" s="104">
        <v>1</v>
      </c>
      <c r="V203" s="104"/>
      <c r="W203" s="132"/>
      <c r="X203" s="121">
        <v>1</v>
      </c>
      <c r="Y203" s="132">
        <v>1</v>
      </c>
      <c r="Z203" s="121">
        <v>1</v>
      </c>
      <c r="AA203" s="132">
        <v>1</v>
      </c>
      <c r="AB203" s="42"/>
      <c r="AC203" s="545"/>
    </row>
    <row r="204" spans="1:30" s="34" customFormat="1" ht="40.15" customHeight="1" outlineLevel="1" x14ac:dyDescent="0.25">
      <c r="A204" s="35">
        <v>128</v>
      </c>
      <c r="B204" s="35" t="s">
        <v>762</v>
      </c>
      <c r="C204" s="24" t="s">
        <v>21</v>
      </c>
      <c r="D204" s="44" t="s">
        <v>243</v>
      </c>
      <c r="E204" s="24" t="s">
        <v>244</v>
      </c>
      <c r="F204" s="24"/>
      <c r="G204" s="44" t="s">
        <v>361</v>
      </c>
      <c r="H204" s="24" t="str">
        <f>IFERROR(IF(OR(O204&lt;&gt;"",P204&lt;&gt;"",Q204&lt;&gt;""),"Opt 2: "&amp;VLOOKUP(N204,Deliverables!$A$4:$G$42,3,FALSE)&amp;CHAR(10),"")&amp; IF(S204&lt;&gt;"","Opt 5: "&amp;VLOOKUP(R204,Deliverables!$A$4:$G$42,4,FALSE)&amp;CHAR(10),"")&amp; IF(OR(U204&lt;&gt;"",V204&lt;&gt;"",W204&lt;&gt;""),"Opt 3: "&amp;VLOOKUP(T204,Deliverables!$A$4:$G$42,5,FALSE)&amp;CHAR(10),"")&amp; IF(Y204&lt;&gt;"","Opt 4: "&amp;VLOOKUP(X204,Deliverables!$A$4:$G$42,6,FALSE)&amp;CHAR(10),"")&amp; IF(AA204&lt;&gt;"","Opt 7: "&amp;VLOOKUP(Z204,Deliverables!$A$4:$G$42,7,FALSE),""),"&lt;Autofilled&gt;")</f>
        <v>Opt 3: RAN5#81 (Nov-18)
Opt 4: RAN5#87 (May-20)
Opt 7: RAN5#87 (May-20)</v>
      </c>
      <c r="I204" s="36" t="s">
        <v>450</v>
      </c>
      <c r="J204" s="36"/>
      <c r="K204" s="53">
        <v>1</v>
      </c>
      <c r="L204" s="37">
        <f t="shared" si="7"/>
        <v>1</v>
      </c>
      <c r="M204" s="152"/>
      <c r="N204" s="137"/>
      <c r="O204" s="105"/>
      <c r="P204" s="105"/>
      <c r="Q204" s="132"/>
      <c r="R204" s="121"/>
      <c r="S204" s="132"/>
      <c r="T204" s="121">
        <v>2</v>
      </c>
      <c r="U204" s="104">
        <v>1</v>
      </c>
      <c r="V204" s="104"/>
      <c r="W204" s="132"/>
      <c r="X204" s="121">
        <v>1</v>
      </c>
      <c r="Y204" s="132">
        <v>1</v>
      </c>
      <c r="Z204" s="121">
        <v>1</v>
      </c>
      <c r="AA204" s="132">
        <v>1</v>
      </c>
      <c r="AB204" s="42"/>
      <c r="AC204" s="545"/>
    </row>
    <row r="205" spans="1:30" s="34" customFormat="1" ht="40.15" customHeight="1" outlineLevel="1" x14ac:dyDescent="0.25">
      <c r="A205" s="35">
        <v>129</v>
      </c>
      <c r="B205" s="35" t="s">
        <v>762</v>
      </c>
      <c r="C205" s="24" t="s">
        <v>21</v>
      </c>
      <c r="D205" s="44" t="s">
        <v>245</v>
      </c>
      <c r="E205" s="549" t="s">
        <v>246</v>
      </c>
      <c r="F205" s="24"/>
      <c r="G205" s="44" t="s">
        <v>361</v>
      </c>
      <c r="H205" s="24" t="str">
        <f>IFERROR(IF(OR(O205&lt;&gt;"",P205&lt;&gt;"",Q205&lt;&gt;""),"Opt 2: "&amp;VLOOKUP(N205,Deliverables!$A$4:$G$42,3,FALSE)&amp;CHAR(10),"")&amp; IF(S205&lt;&gt;"","Opt 5: "&amp;VLOOKUP(R205,Deliverables!$A$4:$G$42,4,FALSE)&amp;CHAR(10),"")&amp; IF(OR(U205&lt;&gt;"",V205&lt;&gt;"",W205&lt;&gt;""),"Opt 3: "&amp;VLOOKUP(T205,Deliverables!$A$4:$G$42,5,FALSE)&amp;CHAR(10),"")&amp; IF(Y205&lt;&gt;"","Opt 4: "&amp;VLOOKUP(X205,Deliverables!$A$4:$G$42,6,FALSE)&amp;CHAR(10),"")&amp; IF(AA205&lt;&gt;"","Opt 7: "&amp;VLOOKUP(Z205,Deliverables!$A$4:$G$42,7,FALSE),""),"&lt;Autofilled&gt;")</f>
        <v>Opt 3: RAN5#84 (Aug-19)
Opt 4: RAN5#87 (May-20)
Opt 7: RAN5#87 (May-20)</v>
      </c>
      <c r="I205" s="36" t="s">
        <v>451</v>
      </c>
      <c r="J205" s="36"/>
      <c r="K205" s="53">
        <v>1</v>
      </c>
      <c r="L205" s="37">
        <f t="shared" si="7"/>
        <v>1</v>
      </c>
      <c r="M205" s="152"/>
      <c r="N205" s="137"/>
      <c r="O205" s="105"/>
      <c r="P205" s="105"/>
      <c r="Q205" s="132"/>
      <c r="R205" s="121"/>
      <c r="S205" s="132"/>
      <c r="T205" s="121">
        <v>5</v>
      </c>
      <c r="U205" s="104">
        <v>1</v>
      </c>
      <c r="V205" s="104"/>
      <c r="W205" s="132"/>
      <c r="X205" s="121">
        <v>1</v>
      </c>
      <c r="Y205" s="132">
        <v>1</v>
      </c>
      <c r="Z205" s="121">
        <v>1</v>
      </c>
      <c r="AA205" s="132">
        <v>1</v>
      </c>
      <c r="AB205" s="42"/>
      <c r="AC205" s="545"/>
      <c r="AD205" s="56"/>
    </row>
    <row r="206" spans="1:30" s="34" customFormat="1" ht="40.15" customHeight="1" outlineLevel="1" x14ac:dyDescent="0.25">
      <c r="A206" s="35">
        <v>130</v>
      </c>
      <c r="B206" s="35" t="s">
        <v>762</v>
      </c>
      <c r="C206" s="24" t="s">
        <v>21</v>
      </c>
      <c r="D206" s="44" t="s">
        <v>247</v>
      </c>
      <c r="E206" s="24" t="s">
        <v>248</v>
      </c>
      <c r="F206" s="24"/>
      <c r="G206" s="44" t="s">
        <v>361</v>
      </c>
      <c r="H206" s="24" t="str">
        <f>IFERROR(IF(OR(O206&lt;&gt;"",P206&lt;&gt;"",Q206&lt;&gt;""),"Opt 2: "&amp;VLOOKUP(N206,Deliverables!$A$4:$G$42,3,FALSE)&amp;CHAR(10),"")&amp; IF(S206&lt;&gt;"","Opt 5: "&amp;VLOOKUP(R206,Deliverables!$A$4:$G$42,4,FALSE)&amp;CHAR(10),"")&amp; IF(OR(U206&lt;&gt;"",V206&lt;&gt;"",W206&lt;&gt;""),"Opt 3: "&amp;VLOOKUP(T206,Deliverables!$A$4:$G$42,5,FALSE)&amp;CHAR(10),"")&amp; IF(Y206&lt;&gt;"","Opt 4: "&amp;VLOOKUP(X206,Deliverables!$A$4:$G$42,6,FALSE)&amp;CHAR(10),"")&amp; IF(AA206&lt;&gt;"","Opt 7: "&amp;VLOOKUP(Z206,Deliverables!$A$4:$G$42,7,FALSE),""),"&lt;Autofilled&gt;")</f>
        <v>Opt 3: RAN5#83 (May-19)
Opt 4: RAN5#87 (May-20)
Opt 7: RAN5#87 (May-20)</v>
      </c>
      <c r="I206" s="36" t="s">
        <v>786</v>
      </c>
      <c r="J206" s="36"/>
      <c r="K206" s="53">
        <v>1</v>
      </c>
      <c r="L206" s="37">
        <f t="shared" si="7"/>
        <v>1</v>
      </c>
      <c r="M206" s="152"/>
      <c r="N206" s="137"/>
      <c r="O206" s="105"/>
      <c r="P206" s="105"/>
      <c r="Q206" s="132"/>
      <c r="R206" s="121"/>
      <c r="S206" s="132"/>
      <c r="T206" s="121">
        <v>4</v>
      </c>
      <c r="U206" s="104">
        <v>1</v>
      </c>
      <c r="V206" s="104"/>
      <c r="W206" s="132"/>
      <c r="X206" s="121">
        <v>1</v>
      </c>
      <c r="Y206" s="132">
        <v>1</v>
      </c>
      <c r="Z206" s="121">
        <v>1</v>
      </c>
      <c r="AA206" s="132">
        <v>1</v>
      </c>
      <c r="AB206" s="42"/>
      <c r="AC206" s="545"/>
    </row>
    <row r="207" spans="1:30" s="69" customFormat="1" ht="40.15" customHeight="1" outlineLevel="1" x14ac:dyDescent="0.25">
      <c r="A207" s="70"/>
      <c r="B207" s="70"/>
      <c r="C207" s="65" t="s">
        <v>21</v>
      </c>
      <c r="D207" s="65" t="s">
        <v>264</v>
      </c>
      <c r="E207" s="65" t="s">
        <v>266</v>
      </c>
      <c r="F207" s="65"/>
      <c r="G207" s="65"/>
      <c r="H207" s="71" t="str">
        <f>IFERROR(IF(OR(O207&lt;&gt;"",P207&lt;&gt;"",Q207&lt;&gt;""),"Opt 2: "&amp;VLOOKUP(N207,Deliverables!$A$4:$G$42,3,FALSE)&amp;CHAR(10),"")&amp; IF(S207&lt;&gt;"","Opt 5: "&amp;VLOOKUP(R207,Deliverables!$A$4:$G$42,4,FALSE)&amp;CHAR(10),"")&amp; IF(OR(U207&lt;&gt;"",V207&lt;&gt;"",W207&lt;&gt;""),"Opt 3: "&amp;VLOOKUP(T207,Deliverables!$A$4:$G$42,5,FALSE)&amp;CHAR(10),"")&amp; IF(Y207&lt;&gt;"","Opt 4: "&amp;VLOOKUP(X207,Deliverables!$A$4:$G$42,6,FALSE)&amp;CHAR(10),"")&amp; IF(AA207&lt;&gt;"","Opt 7: "&amp;VLOOKUP(Z207,Deliverables!$A$4:$G$42,7,FALSE),""),"&lt;Autofilled&gt;")</f>
        <v/>
      </c>
      <c r="I207" s="71"/>
      <c r="J207" s="71"/>
      <c r="K207" s="53"/>
      <c r="L207" s="37" t="str">
        <f t="shared" si="7"/>
        <v/>
      </c>
      <c r="M207" s="152"/>
      <c r="N207" s="137"/>
      <c r="O207" s="105"/>
      <c r="P207" s="105"/>
      <c r="Q207" s="132"/>
      <c r="R207" s="121"/>
      <c r="S207" s="132"/>
      <c r="T207" s="121"/>
      <c r="U207" s="104"/>
      <c r="V207" s="104"/>
      <c r="W207" s="132"/>
      <c r="X207" s="121"/>
      <c r="Y207" s="132"/>
      <c r="Z207" s="121"/>
      <c r="AA207" s="132"/>
      <c r="AB207" s="67"/>
      <c r="AC207" s="545"/>
    </row>
    <row r="208" spans="1:30" s="34" customFormat="1" ht="40.15" customHeight="1" outlineLevel="1" x14ac:dyDescent="0.25">
      <c r="A208" s="35">
        <v>131</v>
      </c>
      <c r="B208" s="35" t="s">
        <v>762</v>
      </c>
      <c r="C208" s="24" t="s">
        <v>21</v>
      </c>
      <c r="D208" s="44" t="s">
        <v>249</v>
      </c>
      <c r="E208" s="24" t="s">
        <v>265</v>
      </c>
      <c r="F208" s="24"/>
      <c r="G208" s="44" t="s">
        <v>361</v>
      </c>
      <c r="H208" s="24" t="str">
        <f>IFERROR(IF(OR(O208&lt;&gt;"",P208&lt;&gt;"",Q208&lt;&gt;""),"Opt 2: "&amp;VLOOKUP(N208,Deliverables!$A$4:$G$42,3,FALSE)&amp;CHAR(10),"")&amp; IF(S208&lt;&gt;"","Opt 5: "&amp;VLOOKUP(R208,Deliverables!$A$4:$G$42,4,FALSE)&amp;CHAR(10),"")&amp; IF(OR(U208&lt;&gt;"",V208&lt;&gt;"",W208&lt;&gt;""),"Opt 3: "&amp;VLOOKUP(T208,Deliverables!$A$4:$G$42,5,FALSE)&amp;CHAR(10),"")&amp; IF(Y208&lt;&gt;"","Opt 4: "&amp;VLOOKUP(X208,Deliverables!$A$4:$G$42,6,FALSE)&amp;CHAR(10),"")&amp; IF(AA208&lt;&gt;"","Opt 7: "&amp;VLOOKUP(Z208,Deliverables!$A$4:$G$42,7,FALSE),""),"&lt;Autofilled&gt;")</f>
        <v>Opt 3: RAN5#81 (Nov-18)
Opt 7: RAN5#87 (May-20)</v>
      </c>
      <c r="I208" s="36" t="s">
        <v>452</v>
      </c>
      <c r="J208" s="36"/>
      <c r="K208" s="53">
        <v>1</v>
      </c>
      <c r="L208" s="37">
        <f t="shared" si="7"/>
        <v>1</v>
      </c>
      <c r="M208" s="152"/>
      <c r="N208" s="137"/>
      <c r="O208" s="105"/>
      <c r="P208" s="105"/>
      <c r="Q208" s="132"/>
      <c r="R208" s="121"/>
      <c r="S208" s="132"/>
      <c r="T208" s="121">
        <v>2</v>
      </c>
      <c r="U208" s="104">
        <v>1</v>
      </c>
      <c r="V208" s="104"/>
      <c r="W208" s="132"/>
      <c r="X208" s="573"/>
      <c r="Y208" s="573"/>
      <c r="Z208" s="121">
        <v>1</v>
      </c>
      <c r="AA208" s="132">
        <v>1</v>
      </c>
      <c r="AB208" s="42"/>
      <c r="AC208" s="545"/>
    </row>
    <row r="209" spans="1:30" s="34" customFormat="1" ht="40.15" customHeight="1" outlineLevel="1" x14ac:dyDescent="0.25">
      <c r="A209" s="35">
        <v>132</v>
      </c>
      <c r="B209" s="35" t="s">
        <v>762</v>
      </c>
      <c r="C209" s="24" t="s">
        <v>21</v>
      </c>
      <c r="D209" s="44" t="s">
        <v>250</v>
      </c>
      <c r="E209" s="24" t="s">
        <v>251</v>
      </c>
      <c r="F209" s="24"/>
      <c r="G209" s="44" t="s">
        <v>361</v>
      </c>
      <c r="H209" s="24" t="str">
        <f>IFERROR(IF(OR(O209&lt;&gt;"",P209&lt;&gt;"",Q209&lt;&gt;""),"Opt 2: "&amp;VLOOKUP(N209,Deliverables!$A$4:$G$42,3,FALSE)&amp;CHAR(10),"")&amp; IF(S209&lt;&gt;"","Opt 5: "&amp;VLOOKUP(R209,Deliverables!$A$4:$G$42,4,FALSE)&amp;CHAR(10),"")&amp; IF(OR(U209&lt;&gt;"",V209&lt;&gt;"",W209&lt;&gt;""),"Opt 3: "&amp;VLOOKUP(T209,Deliverables!$A$4:$G$42,5,FALSE)&amp;CHAR(10),"")&amp; IF(Y209&lt;&gt;"","Opt 4: "&amp;VLOOKUP(X209,Deliverables!$A$4:$G$42,6,FALSE)&amp;CHAR(10),"")&amp; IF(AA209&lt;&gt;"","Opt 7: "&amp;VLOOKUP(Z209,Deliverables!$A$4:$G$42,7,FALSE),""),"&lt;Autofilled&gt;")</f>
        <v>Opt 3: RAN5#81 (Nov-18)
Opt 7: RAN5#87 (May-20)</v>
      </c>
      <c r="I209" s="36" t="s">
        <v>444</v>
      </c>
      <c r="J209" s="36"/>
      <c r="K209" s="53">
        <v>1</v>
      </c>
      <c r="L209" s="37">
        <f t="shared" si="7"/>
        <v>1</v>
      </c>
      <c r="M209" s="152"/>
      <c r="N209" s="137"/>
      <c r="O209" s="105"/>
      <c r="P209" s="105"/>
      <c r="Q209" s="132"/>
      <c r="R209" s="121"/>
      <c r="S209" s="132"/>
      <c r="T209" s="121">
        <v>2</v>
      </c>
      <c r="U209" s="104">
        <v>1</v>
      </c>
      <c r="V209" s="104"/>
      <c r="W209" s="132"/>
      <c r="X209" s="573"/>
      <c r="Y209" s="573"/>
      <c r="Z209" s="121">
        <v>1</v>
      </c>
      <c r="AA209" s="132">
        <v>1</v>
      </c>
      <c r="AB209" s="42"/>
      <c r="AC209" s="545"/>
    </row>
    <row r="210" spans="1:30" s="34" customFormat="1" ht="40.15" customHeight="1" outlineLevel="1" x14ac:dyDescent="0.25">
      <c r="A210" s="35">
        <v>133</v>
      </c>
      <c r="B210" s="35" t="s">
        <v>762</v>
      </c>
      <c r="C210" s="24" t="s">
        <v>21</v>
      </c>
      <c r="D210" s="44" t="s">
        <v>252</v>
      </c>
      <c r="E210" s="24" t="s">
        <v>253</v>
      </c>
      <c r="F210" s="24"/>
      <c r="G210" s="44" t="s">
        <v>361</v>
      </c>
      <c r="H210" s="24" t="str">
        <f>IFERROR(IF(OR(O210&lt;&gt;"",P210&lt;&gt;"",Q210&lt;&gt;""),"Opt 2: "&amp;VLOOKUP(N210,Deliverables!$A$4:$G$42,3,FALSE)&amp;CHAR(10),"")&amp; IF(S210&lt;&gt;"","Opt 5: "&amp;VLOOKUP(R210,Deliverables!$A$4:$G$42,4,FALSE)&amp;CHAR(10),"")&amp; IF(OR(U210&lt;&gt;"",V210&lt;&gt;"",W210&lt;&gt;""),"Opt 3: "&amp;VLOOKUP(T210,Deliverables!$A$4:$G$42,5,FALSE)&amp;CHAR(10),"")&amp; IF(Y210&lt;&gt;"","Opt 4: "&amp;VLOOKUP(X210,Deliverables!$A$4:$G$42,6,FALSE)&amp;CHAR(10),"")&amp; IF(AA210&lt;&gt;"","Opt 7: "&amp;VLOOKUP(Z210,Deliverables!$A$4:$G$42,7,FALSE),""),"&lt;Autofilled&gt;")</f>
        <v>Opt 3: RAN5#81 (Nov-18)
Opt 7: RAN5#87 (May-20)</v>
      </c>
      <c r="I210" s="36" t="s">
        <v>453</v>
      </c>
      <c r="J210" s="36"/>
      <c r="K210" s="53">
        <v>1</v>
      </c>
      <c r="L210" s="37">
        <f t="shared" si="7"/>
        <v>1</v>
      </c>
      <c r="M210" s="152"/>
      <c r="N210" s="137"/>
      <c r="O210" s="105"/>
      <c r="P210" s="105"/>
      <c r="Q210" s="132"/>
      <c r="R210" s="121"/>
      <c r="S210" s="132"/>
      <c r="T210" s="121">
        <v>2</v>
      </c>
      <c r="U210" s="104">
        <v>1</v>
      </c>
      <c r="V210" s="104"/>
      <c r="W210" s="132"/>
      <c r="X210" s="573"/>
      <c r="Y210" s="573"/>
      <c r="Z210" s="121">
        <v>1</v>
      </c>
      <c r="AA210" s="132">
        <v>1</v>
      </c>
      <c r="AB210" s="42"/>
      <c r="AC210" s="545"/>
    </row>
    <row r="211" spans="1:30" s="34" customFormat="1" ht="40.15" customHeight="1" outlineLevel="1" x14ac:dyDescent="0.25">
      <c r="A211" s="35">
        <v>134</v>
      </c>
      <c r="B211" s="35" t="s">
        <v>762</v>
      </c>
      <c r="C211" s="24" t="s">
        <v>21</v>
      </c>
      <c r="D211" s="44" t="s">
        <v>254</v>
      </c>
      <c r="E211" s="24" t="s">
        <v>255</v>
      </c>
      <c r="F211" s="24"/>
      <c r="G211" s="44" t="s">
        <v>361</v>
      </c>
      <c r="H211" s="24" t="str">
        <f>IFERROR(IF(OR(O211&lt;&gt;"",P211&lt;&gt;"",Q211&lt;&gt;""),"Opt 2: "&amp;VLOOKUP(N211,Deliverables!$A$4:$G$42,3,FALSE)&amp;CHAR(10),"")&amp; IF(S211&lt;&gt;"","Opt 5: "&amp;VLOOKUP(R211,Deliverables!$A$4:$G$42,4,FALSE)&amp;CHAR(10),"")&amp; IF(OR(U211&lt;&gt;"",V211&lt;&gt;"",W211&lt;&gt;""),"Opt 3: "&amp;VLOOKUP(T211,Deliverables!$A$4:$G$42,5,FALSE)&amp;CHAR(10),"")&amp; IF(Y211&lt;&gt;"","Opt 4: "&amp;VLOOKUP(X211,Deliverables!$A$4:$G$42,6,FALSE)&amp;CHAR(10),"")&amp; IF(AA211&lt;&gt;"","Opt 7: "&amp;VLOOKUP(Z211,Deliverables!$A$4:$G$42,7,FALSE),""),"&lt;Autofilled&gt;")</f>
        <v>Opt 3: RAN5#83 (May-19)
Opt 7: RAN5#87 (May-20)</v>
      </c>
      <c r="I211" s="36" t="s">
        <v>787</v>
      </c>
      <c r="J211" s="36"/>
      <c r="K211" s="53">
        <v>1</v>
      </c>
      <c r="L211" s="37">
        <f t="shared" si="7"/>
        <v>1</v>
      </c>
      <c r="M211" s="152"/>
      <c r="N211" s="137"/>
      <c r="O211" s="105"/>
      <c r="P211" s="105"/>
      <c r="Q211" s="132"/>
      <c r="R211" s="121"/>
      <c r="S211" s="132"/>
      <c r="T211" s="121">
        <v>4</v>
      </c>
      <c r="U211" s="104">
        <v>1</v>
      </c>
      <c r="V211" s="104"/>
      <c r="W211" s="132"/>
      <c r="X211" s="573"/>
      <c r="Y211" s="573"/>
      <c r="Z211" s="121">
        <v>1</v>
      </c>
      <c r="AA211" s="132">
        <v>1</v>
      </c>
      <c r="AB211" s="42"/>
      <c r="AC211" s="545"/>
    </row>
    <row r="212" spans="1:30" s="561" customFormat="1" ht="40.15" customHeight="1" outlineLevel="1" x14ac:dyDescent="0.25">
      <c r="A212" s="562"/>
      <c r="B212" s="562"/>
      <c r="C212" s="558" t="s">
        <v>21</v>
      </c>
      <c r="D212" s="558" t="s">
        <v>1001</v>
      </c>
      <c r="E212" s="558" t="s">
        <v>1010</v>
      </c>
      <c r="F212" s="558"/>
      <c r="G212" s="558"/>
      <c r="H212" s="563" t="str">
        <f>IFERROR(IF(OR(O212&lt;&gt;"",P212&lt;&gt;"",Q212&lt;&gt;""),"Opt 2: "&amp;VLOOKUP(N212,Deliverables!$A$4:$G$42,3,FALSE)&amp;CHAR(10),"")&amp; IF(S212&lt;&gt;"","Opt 5: "&amp;VLOOKUP(R212,Deliverables!$A$4:$G$42,4,FALSE)&amp;CHAR(10),"")&amp; IF(OR(U212&lt;&gt;"",V212&lt;&gt;"",W212&lt;&gt;""),"Opt 3: "&amp;VLOOKUP(T212,Deliverables!$A$4:$G$42,5,FALSE)&amp;CHAR(10),"")&amp; IF(Y212&lt;&gt;"","Opt 4: "&amp;VLOOKUP(X212,Deliverables!$A$4:$G$42,6,FALSE)&amp;CHAR(10),"")&amp; IF(AA212&lt;&gt;"","Opt 7: "&amp;VLOOKUP(Z212,Deliverables!$A$4:$G$42,7,FALSE),""),"&lt;Autofilled&gt;")</f>
        <v/>
      </c>
      <c r="I212" s="563"/>
      <c r="J212" s="563"/>
      <c r="K212" s="550"/>
      <c r="L212" s="542" t="str">
        <f>IF(COUNT(O212,P212,Q212,S212,U212,V212,W212,Y212,AA212)&gt;0,SUM(O212,P212,Q212,S212,U212,V212,W212,Y212,AA212)/COUNT(O212,P212,Q212,S212,U212,V212,W212,Y212,AA212),"")</f>
        <v/>
      </c>
      <c r="M212" s="575"/>
      <c r="N212" s="574"/>
      <c r="O212" s="571"/>
      <c r="P212" s="571"/>
      <c r="Q212" s="573"/>
      <c r="R212" s="572"/>
      <c r="S212" s="573"/>
      <c r="T212" s="572"/>
      <c r="U212" s="570"/>
      <c r="V212" s="570"/>
      <c r="W212" s="573"/>
      <c r="X212" s="572"/>
      <c r="Y212" s="573"/>
      <c r="Z212" s="572"/>
      <c r="AA212" s="573"/>
      <c r="AB212" s="559"/>
      <c r="AC212" s="545"/>
    </row>
    <row r="213" spans="1:30" s="539" customFormat="1" ht="40.15" customHeight="1" outlineLevel="1" x14ac:dyDescent="0.25">
      <c r="A213" s="540">
        <v>135</v>
      </c>
      <c r="B213" s="540" t="s">
        <v>762</v>
      </c>
      <c r="C213" s="536" t="s">
        <v>21</v>
      </c>
      <c r="D213" s="549" t="s">
        <v>1002</v>
      </c>
      <c r="E213" s="536" t="s">
        <v>1006</v>
      </c>
      <c r="F213" s="536"/>
      <c r="G213" s="629"/>
      <c r="H213" s="536" t="str">
        <f>IFERROR(IF(OR(O213&lt;&gt;"",P213&lt;&gt;"",Q213&lt;&gt;""),"Opt 2: "&amp;VLOOKUP(N213,Deliverables!$A$4:$G$42,3,FALSE)&amp;CHAR(10),"")&amp; IF(S213&lt;&gt;"","Opt 5: "&amp;VLOOKUP(R213,Deliverables!$A$4:$G$42,4,FALSE)&amp;CHAR(10),"")&amp; IF(OR(U213&lt;&gt;"",V213&lt;&gt;"",W213&lt;&gt;""),"Opt 3: "&amp;VLOOKUP(T213,Deliverables!$A$4:$G$42,5,FALSE)&amp;CHAR(10),"")&amp; IF(Y213&lt;&gt;"","Opt 4: "&amp;VLOOKUP(X213,Deliverables!$A$4:$G$42,6,FALSE)&amp;CHAR(10),"")&amp; IF(AA213&lt;&gt;"","Opt 7: "&amp;VLOOKUP(Z213,Deliverables!$A$4:$G$42,7,FALSE),""),"&lt;Autofilled&gt;")</f>
        <v xml:space="preserve">Opt 4: RAN5#88 (Aug-20)
</v>
      </c>
      <c r="I213" s="541"/>
      <c r="J213" s="541" t="s">
        <v>1323</v>
      </c>
      <c r="K213" s="550">
        <v>1</v>
      </c>
      <c r="L213" s="542">
        <f>IF(COUNT(O213,P213,Q213,S213,U213,V213,W213,Y213,AA213)&gt;0,SUM(O213,P213,Q213,S213,U213,V213,W213,Y213,AA213)/COUNT(O213,P213,Q213,S213,U213,V213,W213,Y213,AA213),"")</f>
        <v>0</v>
      </c>
      <c r="M213" s="575"/>
      <c r="N213" s="574"/>
      <c r="O213" s="571"/>
      <c r="P213" s="571"/>
      <c r="Q213" s="573"/>
      <c r="R213" s="572"/>
      <c r="S213" s="573"/>
      <c r="T213" s="572"/>
      <c r="U213" s="570"/>
      <c r="V213" s="570"/>
      <c r="W213" s="573"/>
      <c r="X213" s="572">
        <v>2</v>
      </c>
      <c r="Y213" s="573">
        <v>0</v>
      </c>
      <c r="Z213" s="573"/>
      <c r="AA213" s="573"/>
      <c r="AB213" s="547"/>
      <c r="AC213" s="545"/>
    </row>
    <row r="214" spans="1:30" s="539" customFormat="1" ht="40.15" customHeight="1" outlineLevel="1" x14ac:dyDescent="0.25">
      <c r="A214" s="540">
        <v>136</v>
      </c>
      <c r="B214" s="540" t="s">
        <v>762</v>
      </c>
      <c r="C214" s="536" t="s">
        <v>21</v>
      </c>
      <c r="D214" s="549" t="s">
        <v>1003</v>
      </c>
      <c r="E214" s="536" t="s">
        <v>1007</v>
      </c>
      <c r="F214" s="536"/>
      <c r="G214" s="629"/>
      <c r="H214" s="536" t="str">
        <f>IFERROR(IF(OR(O214&lt;&gt;"",P214&lt;&gt;"",Q214&lt;&gt;""),"Opt 2: "&amp;VLOOKUP(N214,Deliverables!$A$4:$G$42,3,FALSE)&amp;CHAR(10),"")&amp; IF(S214&lt;&gt;"","Opt 5: "&amp;VLOOKUP(R214,Deliverables!$A$4:$G$42,4,FALSE)&amp;CHAR(10),"")&amp; IF(OR(U214&lt;&gt;"",V214&lt;&gt;"",W214&lt;&gt;""),"Opt 3: "&amp;VLOOKUP(T214,Deliverables!$A$4:$G$42,5,FALSE)&amp;CHAR(10),"")&amp; IF(Y214&lt;&gt;"","Opt 4: "&amp;VLOOKUP(X214,Deliverables!$A$4:$G$42,6,FALSE)&amp;CHAR(10),"")&amp; IF(AA214&lt;&gt;"","Opt 7: "&amp;VLOOKUP(Z214,Deliverables!$A$4:$G$42,7,FALSE),""),"&lt;Autofilled&gt;")</f>
        <v xml:space="preserve">Opt 4: RAN5#88 (Aug-20)
</v>
      </c>
      <c r="I214" s="541"/>
      <c r="J214" s="618" t="s">
        <v>1323</v>
      </c>
      <c r="K214" s="550">
        <v>1</v>
      </c>
      <c r="L214" s="542">
        <f>IF(COUNT(O214,P214,Q214,S214,U214,V214,W214,Y214,AA214)&gt;0,SUM(O214,P214,Q214,S214,U214,V214,W214,Y214,AA214)/COUNT(O214,P214,Q214,S214,U214,V214,W214,Y214,AA214),"")</f>
        <v>0</v>
      </c>
      <c r="M214" s="575"/>
      <c r="N214" s="574"/>
      <c r="O214" s="571"/>
      <c r="P214" s="571"/>
      <c r="Q214" s="573"/>
      <c r="R214" s="572"/>
      <c r="S214" s="573"/>
      <c r="T214" s="572"/>
      <c r="U214" s="570"/>
      <c r="V214" s="570"/>
      <c r="W214" s="573"/>
      <c r="X214" s="572">
        <v>2</v>
      </c>
      <c r="Y214" s="573">
        <v>0</v>
      </c>
      <c r="Z214" s="573"/>
      <c r="AA214" s="573"/>
      <c r="AB214" s="547"/>
      <c r="AC214" s="545"/>
    </row>
    <row r="215" spans="1:30" s="539" customFormat="1" ht="40.15" customHeight="1" outlineLevel="1" x14ac:dyDescent="0.25">
      <c r="A215" s="540">
        <v>137</v>
      </c>
      <c r="B215" s="540" t="s">
        <v>762</v>
      </c>
      <c r="C215" s="536" t="s">
        <v>21</v>
      </c>
      <c r="D215" s="549" t="s">
        <v>1004</v>
      </c>
      <c r="E215" s="536" t="s">
        <v>1008</v>
      </c>
      <c r="F215" s="536"/>
      <c r="G215" s="629"/>
      <c r="H215" s="536" t="str">
        <f>IFERROR(IF(OR(O215&lt;&gt;"",P215&lt;&gt;"",Q215&lt;&gt;""),"Opt 2: "&amp;VLOOKUP(N215,Deliverables!$A$4:$G$42,3,FALSE)&amp;CHAR(10),"")&amp; IF(S215&lt;&gt;"","Opt 5: "&amp;VLOOKUP(R215,Deliverables!$A$4:$G$42,4,FALSE)&amp;CHAR(10),"")&amp; IF(OR(U215&lt;&gt;"",V215&lt;&gt;"",W215&lt;&gt;""),"Opt 3: "&amp;VLOOKUP(T215,Deliverables!$A$4:$G$42,5,FALSE)&amp;CHAR(10),"")&amp; IF(Y215&lt;&gt;"","Opt 4: "&amp;VLOOKUP(X215,Deliverables!$A$4:$G$42,6,FALSE)&amp;CHAR(10),"")&amp; IF(AA215&lt;&gt;"","Opt 7: "&amp;VLOOKUP(Z215,Deliverables!$A$4:$G$42,7,FALSE),""),"&lt;Autofilled&gt;")</f>
        <v xml:space="preserve">Opt 4: RAN5#88 (Aug-20)
</v>
      </c>
      <c r="I215" s="541"/>
      <c r="J215" s="618" t="s">
        <v>1323</v>
      </c>
      <c r="K215" s="550">
        <v>1</v>
      </c>
      <c r="L215" s="542">
        <f>IF(COUNT(O215,P215,Q215,S215,U215,V215,W215,Y215,AA215)&gt;0,SUM(O215,P215,Q215,S215,U215,V215,W215,Y215,AA215)/COUNT(O215,P215,Q215,S215,U215,V215,W215,Y215,AA215),"")</f>
        <v>0</v>
      </c>
      <c r="M215" s="575"/>
      <c r="N215" s="574"/>
      <c r="O215" s="571"/>
      <c r="P215" s="571"/>
      <c r="Q215" s="573"/>
      <c r="R215" s="572"/>
      <c r="S215" s="573"/>
      <c r="T215" s="572"/>
      <c r="U215" s="570"/>
      <c r="V215" s="570"/>
      <c r="W215" s="573"/>
      <c r="X215" s="572">
        <v>2</v>
      </c>
      <c r="Y215" s="573">
        <v>0</v>
      </c>
      <c r="Z215" s="573"/>
      <c r="AA215" s="573"/>
      <c r="AB215" s="547"/>
      <c r="AC215" s="545"/>
    </row>
    <row r="216" spans="1:30" s="539" customFormat="1" ht="40.15" customHeight="1" outlineLevel="1" x14ac:dyDescent="0.25">
      <c r="A216" s="540">
        <v>138</v>
      </c>
      <c r="B216" s="540" t="s">
        <v>762</v>
      </c>
      <c r="C216" s="536" t="s">
        <v>21</v>
      </c>
      <c r="D216" s="549" t="s">
        <v>1005</v>
      </c>
      <c r="E216" s="536" t="s">
        <v>1009</v>
      </c>
      <c r="F216" s="536"/>
      <c r="G216" s="629"/>
      <c r="H216" s="536" t="str">
        <f>IFERROR(IF(OR(O216&lt;&gt;"",P216&lt;&gt;"",Q216&lt;&gt;""),"Opt 2: "&amp;VLOOKUP(N216,Deliverables!$A$4:$G$42,3,FALSE)&amp;CHAR(10),"")&amp; IF(S216&lt;&gt;"","Opt 5: "&amp;VLOOKUP(R216,Deliverables!$A$4:$G$42,4,FALSE)&amp;CHAR(10),"")&amp; IF(OR(U216&lt;&gt;"",V216&lt;&gt;"",W216&lt;&gt;""),"Opt 3: "&amp;VLOOKUP(T216,Deliverables!$A$4:$G$42,5,FALSE)&amp;CHAR(10),"")&amp; IF(Y216&lt;&gt;"","Opt 4: "&amp;VLOOKUP(X216,Deliverables!$A$4:$G$42,6,FALSE)&amp;CHAR(10),"")&amp; IF(AA216&lt;&gt;"","Opt 7: "&amp;VLOOKUP(Z216,Deliverables!$A$4:$G$42,7,FALSE),""),"&lt;Autofilled&gt;")</f>
        <v xml:space="preserve">Opt 4: RAN5#88 (Aug-20)
</v>
      </c>
      <c r="I216" s="541"/>
      <c r="J216" s="618" t="s">
        <v>1323</v>
      </c>
      <c r="K216" s="550">
        <v>1</v>
      </c>
      <c r="L216" s="542">
        <f>IF(COUNT(O216,P216,Q216,S216,U216,V216,W216,Y216,AA216)&gt;0,SUM(O216,P216,Q216,S216,U216,V216,W216,Y216,AA216)/COUNT(O216,P216,Q216,S216,U216,V216,W216,Y216,AA216),"")</f>
        <v>0</v>
      </c>
      <c r="M216" s="575"/>
      <c r="N216" s="574"/>
      <c r="O216" s="571"/>
      <c r="P216" s="571"/>
      <c r="Q216" s="573"/>
      <c r="R216" s="572"/>
      <c r="S216" s="573"/>
      <c r="T216" s="572"/>
      <c r="U216" s="570"/>
      <c r="V216" s="570"/>
      <c r="W216" s="573"/>
      <c r="X216" s="572">
        <v>2</v>
      </c>
      <c r="Y216" s="573">
        <v>0</v>
      </c>
      <c r="Z216" s="573"/>
      <c r="AA216" s="573"/>
      <c r="AB216" s="547"/>
      <c r="AC216" s="545"/>
    </row>
    <row r="217" spans="1:30" s="69" customFormat="1" ht="40.15" customHeight="1" outlineLevel="1" x14ac:dyDescent="0.25">
      <c r="A217" s="70"/>
      <c r="B217" s="70"/>
      <c r="C217" s="65" t="s">
        <v>21</v>
      </c>
      <c r="D217" s="65" t="s">
        <v>268</v>
      </c>
      <c r="E217" s="65" t="s">
        <v>281</v>
      </c>
      <c r="F217" s="65"/>
      <c r="G217" s="65"/>
      <c r="H217" s="71" t="str">
        <f>IFERROR(IF(OR(O217&lt;&gt;"",P217&lt;&gt;"",Q217&lt;&gt;""),"Opt 2: "&amp;VLOOKUP(N217,Deliverables!$A$4:$G$42,3,FALSE)&amp;CHAR(10),"")&amp; IF(S217&lt;&gt;"","Opt 5: "&amp;VLOOKUP(R217,Deliverables!$A$4:$G$42,4,FALSE)&amp;CHAR(10),"")&amp; IF(OR(U217&lt;&gt;"",V217&lt;&gt;"",W217&lt;&gt;""),"Opt 3: "&amp;VLOOKUP(T217,Deliverables!$A$4:$G$42,5,FALSE)&amp;CHAR(10),"")&amp; IF(Y217&lt;&gt;"","Opt 4: "&amp;VLOOKUP(X217,Deliverables!$A$4:$G$42,6,FALSE)&amp;CHAR(10),"")&amp; IF(AA217&lt;&gt;"","Opt 7: "&amp;VLOOKUP(Z217,Deliverables!$A$4:$G$42,7,FALSE),""),"&lt;Autofilled&gt;")</f>
        <v/>
      </c>
      <c r="I217" s="71"/>
      <c r="J217" s="71"/>
      <c r="K217" s="53"/>
      <c r="L217" s="37" t="str">
        <f t="shared" si="7"/>
        <v/>
      </c>
      <c r="M217" s="152"/>
      <c r="N217" s="137"/>
      <c r="O217" s="105"/>
      <c r="P217" s="105"/>
      <c r="Q217" s="132"/>
      <c r="R217" s="121"/>
      <c r="S217" s="132"/>
      <c r="T217" s="121"/>
      <c r="U217" s="104"/>
      <c r="V217" s="104"/>
      <c r="W217" s="132"/>
      <c r="X217" s="121"/>
      <c r="Y217" s="132"/>
      <c r="Z217" s="121"/>
      <c r="AA217" s="132"/>
      <c r="AB217" s="67"/>
      <c r="AC217" s="545"/>
    </row>
    <row r="218" spans="1:30" s="34" customFormat="1" ht="40.15" customHeight="1" outlineLevel="1" x14ac:dyDescent="0.25">
      <c r="A218" s="35">
        <v>139</v>
      </c>
      <c r="B218" s="35" t="s">
        <v>762</v>
      </c>
      <c r="C218" s="24" t="s">
        <v>21</v>
      </c>
      <c r="D218" s="44" t="s">
        <v>256</v>
      </c>
      <c r="E218" s="24" t="s">
        <v>282</v>
      </c>
      <c r="F218" s="24"/>
      <c r="G218" s="24" t="s">
        <v>422</v>
      </c>
      <c r="H218" s="24" t="str">
        <f>IFERROR(IF(OR(O218&lt;&gt;"",P218&lt;&gt;"",Q218&lt;&gt;""),"Opt 2: "&amp;VLOOKUP(N218,Deliverables!$A$4:$G$42,3,FALSE)&amp;CHAR(10),"")&amp; IF(S218&lt;&gt;"","Opt 5: "&amp;VLOOKUP(R218,Deliverables!$A$4:$G$42,4,FALSE)&amp;CHAR(10),"")&amp; IF(OR(U218&lt;&gt;"",V218&lt;&gt;"",W218&lt;&gt;""),"Opt 3: "&amp;VLOOKUP(T218,Deliverables!$A$4:$G$42,5,FALSE)&amp;CHAR(10),"")&amp; IF(Y218&lt;&gt;"","Opt 4: "&amp;VLOOKUP(X218,Deliverables!$A$4:$G$42,6,FALSE)&amp;CHAR(10),"")&amp; IF(AA218&lt;&gt;"","Opt 7: "&amp;VLOOKUP(Z218,Deliverables!$A$4:$G$42,7,FALSE),""),"&lt;Autofilled&gt;")</f>
        <v>Opt 3: RAN5#88 (Aug-20)
  MU: RAN5#87 (May-20)
  TT: RAN5#87 (May-20)
Opt 4: RAN5#87 (May-20)
Opt 7: RAN5#87 (May-20)</v>
      </c>
      <c r="I218" s="36" t="s">
        <v>742</v>
      </c>
      <c r="J218" s="36"/>
      <c r="K218" s="53">
        <v>1</v>
      </c>
      <c r="L218" s="37">
        <f t="shared" si="7"/>
        <v>0.5</v>
      </c>
      <c r="M218" s="152"/>
      <c r="N218" s="137"/>
      <c r="O218" s="105"/>
      <c r="P218" s="105"/>
      <c r="Q218" s="132"/>
      <c r="R218" s="121"/>
      <c r="S218" s="132"/>
      <c r="T218" s="572" t="s">
        <v>1306</v>
      </c>
      <c r="U218" s="104"/>
      <c r="V218" s="104">
        <v>0.5</v>
      </c>
      <c r="W218" s="132"/>
      <c r="X218" s="121">
        <v>1</v>
      </c>
      <c r="Y218" s="132">
        <v>0.5</v>
      </c>
      <c r="Z218" s="121">
        <v>1</v>
      </c>
      <c r="AA218" s="132">
        <v>0.5</v>
      </c>
      <c r="AB218" s="42"/>
      <c r="AC218" s="545"/>
      <c r="AD218" s="56"/>
    </row>
    <row r="219" spans="1:30" s="387" customFormat="1" ht="40.15" customHeight="1" outlineLevel="1" x14ac:dyDescent="0.25">
      <c r="A219" s="388"/>
      <c r="B219" s="388"/>
      <c r="C219" s="385" t="s">
        <v>21</v>
      </c>
      <c r="D219" s="385" t="s">
        <v>919</v>
      </c>
      <c r="E219" s="385" t="s">
        <v>920</v>
      </c>
      <c r="F219" s="385"/>
      <c r="G219" s="385"/>
      <c r="H219" s="389"/>
      <c r="I219" s="389"/>
      <c r="J219" s="389"/>
      <c r="K219" s="383"/>
      <c r="L219" s="380"/>
      <c r="M219" s="395"/>
      <c r="N219" s="394"/>
      <c r="O219" s="391"/>
      <c r="P219" s="391"/>
      <c r="Q219" s="393"/>
      <c r="R219" s="392"/>
      <c r="S219" s="393"/>
      <c r="T219" s="392"/>
      <c r="U219" s="390"/>
      <c r="V219" s="578"/>
      <c r="W219" s="393"/>
      <c r="X219" s="392">
        <v>1</v>
      </c>
      <c r="Y219" s="578"/>
      <c r="Z219" s="392">
        <v>1</v>
      </c>
      <c r="AA219" s="578"/>
      <c r="AB219" s="386"/>
      <c r="AC219" s="545"/>
    </row>
    <row r="220" spans="1:30" s="377" customFormat="1" ht="40.15" customHeight="1" outlineLevel="1" x14ac:dyDescent="0.25">
      <c r="A220" s="378">
        <v>140</v>
      </c>
      <c r="B220" s="378"/>
      <c r="C220" s="376" t="s">
        <v>21</v>
      </c>
      <c r="D220" s="382" t="s">
        <v>921</v>
      </c>
      <c r="E220" s="376" t="s">
        <v>922</v>
      </c>
      <c r="F220" s="376"/>
      <c r="G220" s="376"/>
      <c r="H220" s="376"/>
      <c r="I220" s="379"/>
      <c r="J220" s="379" t="s">
        <v>861</v>
      </c>
      <c r="K220" s="383">
        <v>0</v>
      </c>
      <c r="L220" s="380"/>
      <c r="M220" s="395"/>
      <c r="N220" s="394"/>
      <c r="O220" s="391"/>
      <c r="P220" s="391"/>
      <c r="Q220" s="393"/>
      <c r="R220" s="392"/>
      <c r="S220" s="393"/>
      <c r="T220" s="392"/>
      <c r="U220" s="390"/>
      <c r="V220" s="390"/>
      <c r="W220" s="393"/>
      <c r="X220" s="392"/>
      <c r="Y220" s="393"/>
      <c r="Z220" s="392"/>
      <c r="AA220" s="393"/>
      <c r="AB220" s="381"/>
      <c r="AC220" s="545"/>
      <c r="AD220" s="384"/>
    </row>
    <row r="221" spans="1:30" s="377" customFormat="1" ht="40.15" customHeight="1" outlineLevel="1" x14ac:dyDescent="0.25">
      <c r="A221" s="378">
        <v>141</v>
      </c>
      <c r="B221" s="378"/>
      <c r="C221" s="376" t="s">
        <v>21</v>
      </c>
      <c r="D221" s="382" t="s">
        <v>923</v>
      </c>
      <c r="E221" s="376" t="s">
        <v>924</v>
      </c>
      <c r="F221" s="376"/>
      <c r="G221" s="376"/>
      <c r="H221" s="376"/>
      <c r="I221" s="379"/>
      <c r="J221" s="379" t="s">
        <v>861</v>
      </c>
      <c r="K221" s="383">
        <v>0</v>
      </c>
      <c r="L221" s="380"/>
      <c r="M221" s="395"/>
      <c r="N221" s="394"/>
      <c r="O221" s="391"/>
      <c r="P221" s="391"/>
      <c r="Q221" s="393"/>
      <c r="R221" s="392"/>
      <c r="S221" s="393"/>
      <c r="T221" s="392"/>
      <c r="U221" s="390"/>
      <c r="V221" s="390"/>
      <c r="W221" s="393"/>
      <c r="X221" s="392"/>
      <c r="Y221" s="393"/>
      <c r="Z221" s="392"/>
      <c r="AA221" s="393"/>
      <c r="AB221" s="381"/>
      <c r="AC221" s="545"/>
      <c r="AD221" s="384"/>
    </row>
    <row r="222" spans="1:30" s="377" customFormat="1" ht="40.15" customHeight="1" outlineLevel="1" x14ac:dyDescent="0.25">
      <c r="A222" s="378">
        <v>142</v>
      </c>
      <c r="B222" s="378"/>
      <c r="C222" s="376" t="s">
        <v>21</v>
      </c>
      <c r="D222" s="382" t="s">
        <v>925</v>
      </c>
      <c r="E222" s="376" t="s">
        <v>926</v>
      </c>
      <c r="F222" s="376"/>
      <c r="G222" s="376"/>
      <c r="H222" s="376"/>
      <c r="I222" s="379"/>
      <c r="J222" s="379" t="s">
        <v>861</v>
      </c>
      <c r="K222" s="383">
        <v>0</v>
      </c>
      <c r="L222" s="380"/>
      <c r="M222" s="395"/>
      <c r="N222" s="394"/>
      <c r="O222" s="391"/>
      <c r="P222" s="391"/>
      <c r="Q222" s="393"/>
      <c r="R222" s="392"/>
      <c r="S222" s="393"/>
      <c r="T222" s="392"/>
      <c r="U222" s="390"/>
      <c r="V222" s="390"/>
      <c r="W222" s="393"/>
      <c r="X222" s="392"/>
      <c r="Y222" s="393"/>
      <c r="Z222" s="392"/>
      <c r="AA222" s="393"/>
      <c r="AB222" s="381"/>
      <c r="AC222" s="545"/>
      <c r="AD222" s="384"/>
    </row>
    <row r="223" spans="1:30" s="539" customFormat="1" ht="43.15" customHeight="1" outlineLevel="1" x14ac:dyDescent="0.25">
      <c r="A223" s="544">
        <v>143</v>
      </c>
      <c r="B223" s="544" t="s">
        <v>762</v>
      </c>
      <c r="C223" s="536" t="s">
        <v>21</v>
      </c>
      <c r="D223" s="549" t="s">
        <v>1354</v>
      </c>
      <c r="E223" s="629" t="s">
        <v>1324</v>
      </c>
      <c r="F223" s="536"/>
      <c r="G223" s="536" t="s">
        <v>422</v>
      </c>
      <c r="H223" s="536" t="str">
        <f>IFERROR(IF(OR(O223&lt;&gt;"",P223&lt;&gt;"",Q223&lt;&gt;""),"Opt 2: "&amp;VLOOKUP(N223,Deliverables!$A$4:$G$42,3,FALSE)&amp;CHAR(10),"")&amp; IF(S223&lt;&gt;"","Opt 5: "&amp;VLOOKUP(R223,Deliverables!$A$4:$G$42,4,FALSE)&amp;CHAR(10),"")&amp; IF(OR(U223&lt;&gt;"",V223&lt;&gt;"",W223&lt;&gt;""),"Opt 3: "&amp;VLOOKUP(T223,Deliverables!$A$4:$G$42,5,FALSE)&amp;CHAR(10),"")&amp; IF(Y223&lt;&gt;"","Opt 4: "&amp;VLOOKUP(X223,Deliverables!$A$4:$G$42,6,FALSE)&amp;CHAR(10),"")&amp; IF(AA223&lt;&gt;"","Opt 7: "&amp;VLOOKUP(Z223,Deliverables!$A$4:$G$42,7,FALSE),""),"&lt;Autofilled&gt;")</f>
        <v>Opt 3: RAN5#88 (Aug-20)
  MU: RAN5#87 (May-20)
  TT: RAN5#87 (May-20)
Opt 4: RAN5#87 (May-20)
Opt 7: RAN5#87 (May-20)</v>
      </c>
      <c r="I223" s="618"/>
      <c r="J223" s="536" t="s">
        <v>1364</v>
      </c>
      <c r="K223" s="550">
        <v>1</v>
      </c>
      <c r="L223" s="542">
        <f t="shared" ref="L223" si="10">IF(COUNT(O223,P223,Q223,S223,U223,V223,W223,Y223,AA223)&gt;0,SUM(O223,P223,Q223,S223,U223,V223,W223,Y223,AA223)/COUNT(O223,P223,Q223,S223,U223,V223,W223,Y223,AA223),"")</f>
        <v>0</v>
      </c>
      <c r="M223" s="575"/>
      <c r="N223" s="574"/>
      <c r="O223" s="571"/>
      <c r="P223" s="571"/>
      <c r="Q223" s="625"/>
      <c r="R223" s="572"/>
      <c r="S223" s="625"/>
      <c r="T223" s="572" t="s">
        <v>1306</v>
      </c>
      <c r="U223" s="619"/>
      <c r="V223" s="619">
        <v>0</v>
      </c>
      <c r="W223" s="625"/>
      <c r="X223" s="572">
        <v>1</v>
      </c>
      <c r="Y223" s="619">
        <v>0</v>
      </c>
      <c r="Z223" s="572">
        <v>1</v>
      </c>
      <c r="AA223" s="619">
        <v>0</v>
      </c>
      <c r="AB223" s="547"/>
      <c r="AC223" s="545"/>
      <c r="AD223" s="551"/>
    </row>
    <row r="224" spans="1:30" s="34" customFormat="1" ht="40.15" customHeight="1" outlineLevel="1" x14ac:dyDescent="0.25">
      <c r="A224" s="35">
        <v>144</v>
      </c>
      <c r="B224" s="35" t="s">
        <v>762</v>
      </c>
      <c r="C224" s="24" t="s">
        <v>21</v>
      </c>
      <c r="D224" s="44" t="s">
        <v>257</v>
      </c>
      <c r="E224" s="24" t="s">
        <v>283</v>
      </c>
      <c r="F224" s="24"/>
      <c r="G224" s="24" t="s">
        <v>422</v>
      </c>
      <c r="H224" s="24" t="str">
        <f>IFERROR(IF(OR(O224&lt;&gt;"",P224&lt;&gt;"",Q224&lt;&gt;""),"Opt 2: "&amp;VLOOKUP(N224,Deliverables!$A$4:$G$42,3,FALSE)&amp;CHAR(10),"")&amp; IF(S224&lt;&gt;"","Opt 5: "&amp;VLOOKUP(R224,Deliverables!$A$4:$G$42,4,FALSE)&amp;CHAR(10),"")&amp; IF(OR(U224&lt;&gt;"",V224&lt;&gt;"",W224&lt;&gt;""),"Opt 3: "&amp;VLOOKUP(T224,Deliverables!$A$4:$G$42,5,FALSE)&amp;CHAR(10),"")&amp; IF(Y224&lt;&gt;"","Opt 4: "&amp;VLOOKUP(X224,Deliverables!$A$4:$G$42,6,FALSE)&amp;CHAR(10),"")&amp; IF(AA224&lt;&gt;"","Opt 7: "&amp;VLOOKUP(Z224,Deliverables!$A$4:$G$42,7,FALSE),""),"&lt;Autofilled&gt;")</f>
        <v>Opt 3: RAN5#88 (Aug-20)
  MU: RAN5#87 (May-20)
  TT: RAN5#87 (May-20)
Opt 4: RAN5#87 (May-20)
Opt 7: RAN5#87 (May-20)</v>
      </c>
      <c r="I224" s="36" t="s">
        <v>742</v>
      </c>
      <c r="J224" s="36"/>
      <c r="K224" s="53">
        <v>1</v>
      </c>
      <c r="L224" s="37">
        <f t="shared" si="7"/>
        <v>0.5</v>
      </c>
      <c r="M224" s="152"/>
      <c r="N224" s="137"/>
      <c r="O224" s="105"/>
      <c r="P224" s="105"/>
      <c r="Q224" s="132"/>
      <c r="R224" s="121"/>
      <c r="S224" s="132"/>
      <c r="T224" s="572" t="s">
        <v>1306</v>
      </c>
      <c r="U224" s="104"/>
      <c r="V224" s="104">
        <v>0.5</v>
      </c>
      <c r="W224" s="132"/>
      <c r="X224" s="121">
        <v>1</v>
      </c>
      <c r="Y224" s="132">
        <v>0.5</v>
      </c>
      <c r="Z224" s="121">
        <v>1</v>
      </c>
      <c r="AA224" s="132">
        <v>0.5</v>
      </c>
      <c r="AB224" s="42"/>
      <c r="AC224" s="545"/>
      <c r="AD224" s="56"/>
    </row>
    <row r="225" spans="1:30" s="407" customFormat="1" ht="40.15" customHeight="1" outlineLevel="1" x14ac:dyDescent="0.25">
      <c r="A225" s="408"/>
      <c r="B225" s="408"/>
      <c r="C225" s="405" t="s">
        <v>21</v>
      </c>
      <c r="D225" s="405" t="s">
        <v>927</v>
      </c>
      <c r="E225" s="405" t="s">
        <v>928</v>
      </c>
      <c r="F225" s="405"/>
      <c r="G225" s="405"/>
      <c r="H225" s="409"/>
      <c r="I225" s="409"/>
      <c r="J225" s="409"/>
      <c r="K225" s="403"/>
      <c r="L225" s="400"/>
      <c r="M225" s="415"/>
      <c r="N225" s="414"/>
      <c r="O225" s="411"/>
      <c r="P225" s="411"/>
      <c r="Q225" s="413"/>
      <c r="R225" s="412"/>
      <c r="S225" s="413"/>
      <c r="T225" s="412"/>
      <c r="U225" s="410"/>
      <c r="V225" s="578"/>
      <c r="W225" s="413"/>
      <c r="X225" s="412">
        <v>1</v>
      </c>
      <c r="Y225" s="578"/>
      <c r="Z225" s="412">
        <v>1</v>
      </c>
      <c r="AA225" s="578"/>
      <c r="AB225" s="406"/>
      <c r="AC225" s="545"/>
    </row>
    <row r="226" spans="1:30" s="397" customFormat="1" ht="40.15" customHeight="1" outlineLevel="1" x14ac:dyDescent="0.25">
      <c r="A226" s="398">
        <v>145</v>
      </c>
      <c r="B226" s="398"/>
      <c r="C226" s="396" t="s">
        <v>21</v>
      </c>
      <c r="D226" s="402" t="s">
        <v>929</v>
      </c>
      <c r="E226" s="396" t="s">
        <v>930</v>
      </c>
      <c r="F226" s="396"/>
      <c r="G226" s="396"/>
      <c r="H226" s="396"/>
      <c r="I226" s="399"/>
      <c r="J226" s="399" t="s">
        <v>861</v>
      </c>
      <c r="K226" s="403">
        <v>0</v>
      </c>
      <c r="L226" s="400"/>
      <c r="M226" s="415"/>
      <c r="N226" s="414"/>
      <c r="O226" s="411"/>
      <c r="P226" s="411"/>
      <c r="Q226" s="413"/>
      <c r="R226" s="412"/>
      <c r="S226" s="413"/>
      <c r="T226" s="412"/>
      <c r="U226" s="410"/>
      <c r="V226" s="410"/>
      <c r="W226" s="413"/>
      <c r="X226" s="412"/>
      <c r="Y226" s="413"/>
      <c r="Z226" s="412"/>
      <c r="AA226" s="413"/>
      <c r="AB226" s="401"/>
      <c r="AC226" s="545"/>
      <c r="AD226" s="404"/>
    </row>
    <row r="227" spans="1:30" s="397" customFormat="1" ht="40.15" customHeight="1" outlineLevel="1" x14ac:dyDescent="0.25">
      <c r="A227" s="398">
        <v>146</v>
      </c>
      <c r="B227" s="398"/>
      <c r="C227" s="396" t="s">
        <v>21</v>
      </c>
      <c r="D227" s="402" t="s">
        <v>931</v>
      </c>
      <c r="E227" s="396" t="s">
        <v>932</v>
      </c>
      <c r="F227" s="396"/>
      <c r="G227" s="396"/>
      <c r="H227" s="396"/>
      <c r="I227" s="399"/>
      <c r="J227" s="399" t="s">
        <v>861</v>
      </c>
      <c r="K227" s="403">
        <v>0</v>
      </c>
      <c r="L227" s="400"/>
      <c r="M227" s="415"/>
      <c r="N227" s="414"/>
      <c r="O227" s="411"/>
      <c r="P227" s="411"/>
      <c r="Q227" s="413"/>
      <c r="R227" s="412"/>
      <c r="S227" s="413"/>
      <c r="T227" s="412"/>
      <c r="U227" s="410"/>
      <c r="V227" s="410"/>
      <c r="W227" s="413"/>
      <c r="X227" s="412"/>
      <c r="Y227" s="413"/>
      <c r="Z227" s="412"/>
      <c r="AA227" s="413"/>
      <c r="AB227" s="401"/>
      <c r="AC227" s="545"/>
      <c r="AD227" s="404"/>
    </row>
    <row r="228" spans="1:30" s="397" customFormat="1" ht="40.15" customHeight="1" outlineLevel="1" x14ac:dyDescent="0.25">
      <c r="A228" s="398">
        <v>147</v>
      </c>
      <c r="B228" s="398"/>
      <c r="C228" s="396" t="s">
        <v>21</v>
      </c>
      <c r="D228" s="402" t="s">
        <v>933</v>
      </c>
      <c r="E228" s="396" t="s">
        <v>934</v>
      </c>
      <c r="F228" s="396"/>
      <c r="G228" s="396"/>
      <c r="H228" s="396"/>
      <c r="I228" s="399"/>
      <c r="J228" s="399" t="s">
        <v>861</v>
      </c>
      <c r="K228" s="403">
        <v>0</v>
      </c>
      <c r="L228" s="400"/>
      <c r="M228" s="415"/>
      <c r="N228" s="414"/>
      <c r="O228" s="411"/>
      <c r="P228" s="411"/>
      <c r="Q228" s="413"/>
      <c r="R228" s="412"/>
      <c r="S228" s="413"/>
      <c r="T228" s="412"/>
      <c r="U228" s="410"/>
      <c r="V228" s="410"/>
      <c r="W228" s="413"/>
      <c r="X228" s="412"/>
      <c r="Y228" s="413"/>
      <c r="Z228" s="412"/>
      <c r="AA228" s="413"/>
      <c r="AB228" s="401"/>
      <c r="AC228" s="545"/>
      <c r="AD228" s="404"/>
    </row>
    <row r="229" spans="1:30" s="539" customFormat="1" ht="43.15" customHeight="1" outlineLevel="1" x14ac:dyDescent="0.25">
      <c r="A229" s="544">
        <v>148</v>
      </c>
      <c r="B229" s="544" t="s">
        <v>762</v>
      </c>
      <c r="C229" s="536" t="s">
        <v>21</v>
      </c>
      <c r="D229" s="549" t="s">
        <v>1355</v>
      </c>
      <c r="E229" s="629" t="s">
        <v>1326</v>
      </c>
      <c r="F229" s="536"/>
      <c r="G229" s="536" t="s">
        <v>422</v>
      </c>
      <c r="H229" s="536" t="str">
        <f>IFERROR(IF(OR(O229&lt;&gt;"",P229&lt;&gt;"",Q229&lt;&gt;""),"Opt 2: "&amp;VLOOKUP(N229,Deliverables!$A$4:$G$42,3,FALSE)&amp;CHAR(10),"")&amp; IF(S229&lt;&gt;"","Opt 5: "&amp;VLOOKUP(R229,Deliverables!$A$4:$G$42,4,FALSE)&amp;CHAR(10),"")&amp; IF(OR(U229&lt;&gt;"",V229&lt;&gt;"",W229&lt;&gt;""),"Opt 3: "&amp;VLOOKUP(T229,Deliverables!$A$4:$G$42,5,FALSE)&amp;CHAR(10),"")&amp; IF(Y229&lt;&gt;"","Opt 4: "&amp;VLOOKUP(X229,Deliverables!$A$4:$G$42,6,FALSE)&amp;CHAR(10),"")&amp; IF(AA229&lt;&gt;"","Opt 7: "&amp;VLOOKUP(Z229,Deliverables!$A$4:$G$42,7,FALSE),""),"&lt;Autofilled&gt;")</f>
        <v>Opt 3: RAN5#88 (Aug-20)
  MU: RAN5#87 (May-20)
  TT: RAN5#87 (May-20)
Opt 4: RAN5#87 (May-20)
Opt 7: RAN5#87 (May-20)</v>
      </c>
      <c r="I229" s="618"/>
      <c r="J229" s="536" t="s">
        <v>1364</v>
      </c>
      <c r="K229" s="550">
        <v>1</v>
      </c>
      <c r="L229" s="542">
        <f t="shared" ref="L229" si="11">IF(COUNT(O229,P229,Q229,S229,U229,V229,W229,Y229,AA229)&gt;0,SUM(O229,P229,Q229,S229,U229,V229,W229,Y229,AA229)/COUNT(O229,P229,Q229,S229,U229,V229,W229,Y229,AA229),"")</f>
        <v>0</v>
      </c>
      <c r="M229" s="575"/>
      <c r="N229" s="574"/>
      <c r="O229" s="571"/>
      <c r="P229" s="571"/>
      <c r="Q229" s="625"/>
      <c r="R229" s="572"/>
      <c r="S229" s="625"/>
      <c r="T229" s="572" t="s">
        <v>1306</v>
      </c>
      <c r="U229" s="619"/>
      <c r="V229" s="619">
        <v>0</v>
      </c>
      <c r="W229" s="625"/>
      <c r="X229" s="572">
        <v>1</v>
      </c>
      <c r="Y229" s="619">
        <v>0</v>
      </c>
      <c r="Z229" s="572">
        <v>1</v>
      </c>
      <c r="AA229" s="619">
        <v>0</v>
      </c>
      <c r="AB229" s="547"/>
      <c r="AC229" s="545"/>
      <c r="AD229" s="551"/>
    </row>
    <row r="230" spans="1:30" s="34" customFormat="1" ht="40.15" customHeight="1" outlineLevel="1" x14ac:dyDescent="0.25">
      <c r="A230" s="35">
        <v>149</v>
      </c>
      <c r="B230" s="35" t="s">
        <v>762</v>
      </c>
      <c r="C230" s="24" t="s">
        <v>21</v>
      </c>
      <c r="D230" s="44" t="s">
        <v>258</v>
      </c>
      <c r="E230" s="24" t="s">
        <v>259</v>
      </c>
      <c r="F230" s="24"/>
      <c r="G230" s="24" t="s">
        <v>422</v>
      </c>
      <c r="H230" s="24" t="str">
        <f>IFERROR(IF(OR(O230&lt;&gt;"",P230&lt;&gt;"",Q230&lt;&gt;""),"Opt 2: "&amp;VLOOKUP(N230,Deliverables!$A$4:$G$42,3,FALSE)&amp;CHAR(10),"")&amp; IF(S230&lt;&gt;"","Opt 5: "&amp;VLOOKUP(R230,Deliverables!$A$4:$G$42,4,FALSE)&amp;CHAR(10),"")&amp; IF(OR(U230&lt;&gt;"",V230&lt;&gt;"",W230&lt;&gt;""),"Opt 3: "&amp;VLOOKUP(T230,Deliverables!$A$4:$G$42,5,FALSE)&amp;CHAR(10),"")&amp; IF(Y230&lt;&gt;"","Opt 4: "&amp;VLOOKUP(X230,Deliverables!$A$4:$G$42,6,FALSE)&amp;CHAR(10),"")&amp; IF(AA230&lt;&gt;"","Opt 7: "&amp;VLOOKUP(Z230,Deliverables!$A$4:$G$42,7,FALSE),""),"&lt;Autofilled&gt;")</f>
        <v>Opt 3: RAN5#88 (Aug-20)
  MU: RAN5#87 (May-20)
  TT: RAN5#87 (May-20)
Opt 4: RAN5#87 (May-20)
Opt 7: RAN5#87 (May-20)</v>
      </c>
      <c r="I230" s="36" t="s">
        <v>742</v>
      </c>
      <c r="J230" s="36"/>
      <c r="K230" s="53">
        <v>1</v>
      </c>
      <c r="L230" s="37">
        <f t="shared" si="7"/>
        <v>0.5</v>
      </c>
      <c r="M230" s="152"/>
      <c r="N230" s="137"/>
      <c r="O230" s="105"/>
      <c r="P230" s="105"/>
      <c r="Q230" s="132"/>
      <c r="R230" s="121"/>
      <c r="S230" s="132"/>
      <c r="T230" s="572" t="s">
        <v>1306</v>
      </c>
      <c r="U230" s="104"/>
      <c r="V230" s="104">
        <v>0.5</v>
      </c>
      <c r="W230" s="132"/>
      <c r="X230" s="121">
        <v>1</v>
      </c>
      <c r="Y230" s="132">
        <v>0.5</v>
      </c>
      <c r="Z230" s="121">
        <v>1</v>
      </c>
      <c r="AA230" s="132">
        <v>0.5</v>
      </c>
      <c r="AB230" s="42"/>
      <c r="AC230" s="545"/>
      <c r="AD230" s="56"/>
    </row>
    <row r="231" spans="1:30" s="427" customFormat="1" ht="40.15" customHeight="1" outlineLevel="1" x14ac:dyDescent="0.25">
      <c r="A231" s="428"/>
      <c r="B231" s="428"/>
      <c r="C231" s="425" t="s">
        <v>21</v>
      </c>
      <c r="D231" s="425" t="s">
        <v>935</v>
      </c>
      <c r="E231" s="425" t="s">
        <v>936</v>
      </c>
      <c r="F231" s="425"/>
      <c r="G231" s="425"/>
      <c r="H231" s="429"/>
      <c r="I231" s="429"/>
      <c r="J231" s="429"/>
      <c r="K231" s="423"/>
      <c r="L231" s="420"/>
      <c r="M231" s="435"/>
      <c r="N231" s="434"/>
      <c r="O231" s="431"/>
      <c r="P231" s="431"/>
      <c r="Q231" s="433"/>
      <c r="R231" s="432"/>
      <c r="S231" s="433"/>
      <c r="T231" s="578"/>
      <c r="U231" s="430"/>
      <c r="V231" s="578"/>
      <c r="W231" s="433"/>
      <c r="X231" s="432">
        <v>1</v>
      </c>
      <c r="Y231" s="578"/>
      <c r="Z231" s="432">
        <v>1</v>
      </c>
      <c r="AA231" s="578"/>
      <c r="AB231" s="426"/>
      <c r="AC231" s="545"/>
    </row>
    <row r="232" spans="1:30" s="417" customFormat="1" ht="40.15" customHeight="1" outlineLevel="1" x14ac:dyDescent="0.25">
      <c r="A232" s="418">
        <v>150</v>
      </c>
      <c r="B232" s="418"/>
      <c r="C232" s="416" t="s">
        <v>21</v>
      </c>
      <c r="D232" s="422" t="s">
        <v>937</v>
      </c>
      <c r="E232" s="416" t="s">
        <v>938</v>
      </c>
      <c r="F232" s="416"/>
      <c r="G232" s="416"/>
      <c r="H232" s="416"/>
      <c r="I232" s="419"/>
      <c r="J232" s="419" t="s">
        <v>861</v>
      </c>
      <c r="K232" s="423">
        <v>0</v>
      </c>
      <c r="L232" s="420"/>
      <c r="M232" s="435"/>
      <c r="N232" s="434"/>
      <c r="O232" s="431"/>
      <c r="P232" s="431"/>
      <c r="Q232" s="433"/>
      <c r="R232" s="432"/>
      <c r="S232" s="433"/>
      <c r="T232" s="432"/>
      <c r="U232" s="430"/>
      <c r="V232" s="430"/>
      <c r="W232" s="433"/>
      <c r="X232" s="432"/>
      <c r="Y232" s="433"/>
      <c r="Z232" s="432"/>
      <c r="AA232" s="433"/>
      <c r="AB232" s="421"/>
      <c r="AC232" s="545"/>
      <c r="AD232" s="424"/>
    </row>
    <row r="233" spans="1:30" s="417" customFormat="1" ht="40.15" customHeight="1" outlineLevel="1" x14ac:dyDescent="0.25">
      <c r="A233" s="418">
        <v>151</v>
      </c>
      <c r="B233" s="418"/>
      <c r="C233" s="416" t="s">
        <v>21</v>
      </c>
      <c r="D233" s="422" t="s">
        <v>939</v>
      </c>
      <c r="E233" s="416" t="s">
        <v>940</v>
      </c>
      <c r="F233" s="416"/>
      <c r="G233" s="416"/>
      <c r="H233" s="416"/>
      <c r="I233" s="419"/>
      <c r="J233" s="419" t="s">
        <v>861</v>
      </c>
      <c r="K233" s="423">
        <v>0</v>
      </c>
      <c r="L233" s="420"/>
      <c r="M233" s="435"/>
      <c r="N233" s="434"/>
      <c r="O233" s="431"/>
      <c r="P233" s="431"/>
      <c r="Q233" s="433"/>
      <c r="R233" s="432"/>
      <c r="S233" s="433"/>
      <c r="T233" s="432"/>
      <c r="U233" s="430"/>
      <c r="V233" s="430"/>
      <c r="W233" s="433"/>
      <c r="X233" s="432"/>
      <c r="Y233" s="433"/>
      <c r="Z233" s="432"/>
      <c r="AA233" s="433"/>
      <c r="AB233" s="421"/>
      <c r="AC233" s="545"/>
      <c r="AD233" s="424"/>
    </row>
    <row r="234" spans="1:30" s="417" customFormat="1" ht="40.15" customHeight="1" outlineLevel="1" x14ac:dyDescent="0.25">
      <c r="A234" s="418">
        <v>152</v>
      </c>
      <c r="B234" s="418"/>
      <c r="C234" s="416" t="s">
        <v>21</v>
      </c>
      <c r="D234" s="422" t="s">
        <v>941</v>
      </c>
      <c r="E234" s="416" t="s">
        <v>942</v>
      </c>
      <c r="F234" s="416"/>
      <c r="G234" s="416"/>
      <c r="H234" s="416"/>
      <c r="I234" s="419"/>
      <c r="J234" s="419" t="s">
        <v>861</v>
      </c>
      <c r="K234" s="423">
        <v>0</v>
      </c>
      <c r="L234" s="420"/>
      <c r="M234" s="435"/>
      <c r="N234" s="434"/>
      <c r="O234" s="431"/>
      <c r="P234" s="431"/>
      <c r="Q234" s="433"/>
      <c r="R234" s="432"/>
      <c r="S234" s="433"/>
      <c r="T234" s="432"/>
      <c r="U234" s="430"/>
      <c r="V234" s="430"/>
      <c r="W234" s="433"/>
      <c r="X234" s="432"/>
      <c r="Y234" s="433"/>
      <c r="Z234" s="432"/>
      <c r="AA234" s="433"/>
      <c r="AB234" s="421"/>
      <c r="AC234" s="545"/>
      <c r="AD234" s="424"/>
    </row>
    <row r="235" spans="1:30" s="539" customFormat="1" ht="43.15" customHeight="1" outlineLevel="1" x14ac:dyDescent="0.25">
      <c r="A235" s="544">
        <v>153</v>
      </c>
      <c r="B235" s="544" t="s">
        <v>762</v>
      </c>
      <c r="C235" s="536" t="s">
        <v>21</v>
      </c>
      <c r="D235" s="549" t="s">
        <v>1356</v>
      </c>
      <c r="E235" s="629" t="s">
        <v>1325</v>
      </c>
      <c r="F235" s="536"/>
      <c r="G235" s="536" t="s">
        <v>422</v>
      </c>
      <c r="H235" s="536" t="str">
        <f>IFERROR(IF(OR(O235&lt;&gt;"",P235&lt;&gt;"",Q235&lt;&gt;""),"Opt 2: "&amp;VLOOKUP(N235,Deliverables!$A$4:$G$42,3,FALSE)&amp;CHAR(10),"")&amp; IF(S235&lt;&gt;"","Opt 5: "&amp;VLOOKUP(R235,Deliverables!$A$4:$G$42,4,FALSE)&amp;CHAR(10),"")&amp; IF(OR(U235&lt;&gt;"",V235&lt;&gt;"",W235&lt;&gt;""),"Opt 3: "&amp;VLOOKUP(T235,Deliverables!$A$4:$G$42,5,FALSE)&amp;CHAR(10),"")&amp; IF(Y235&lt;&gt;"","Opt 4: "&amp;VLOOKUP(X235,Deliverables!$A$4:$G$42,6,FALSE)&amp;CHAR(10),"")&amp; IF(AA235&lt;&gt;"","Opt 7: "&amp;VLOOKUP(Z235,Deliverables!$A$4:$G$42,7,FALSE),""),"&lt;Autofilled&gt;")</f>
        <v>Opt 3: RAN5#88 (Aug-20)
  MU: RAN5#87 (May-20)
  TT: RAN5#87 (May-20)
Opt 4: RAN5#87 (May-20)
Opt 7: RAN5#87 (May-20)</v>
      </c>
      <c r="I235" s="618"/>
      <c r="J235" s="536" t="s">
        <v>1364</v>
      </c>
      <c r="K235" s="550">
        <v>1</v>
      </c>
      <c r="L235" s="542">
        <f t="shared" ref="L235" si="12">IF(COUNT(O235,P235,Q235,S235,U235,V235,W235,Y235,AA235)&gt;0,SUM(O235,P235,Q235,S235,U235,V235,W235,Y235,AA235)/COUNT(O235,P235,Q235,S235,U235,V235,W235,Y235,AA235),"")</f>
        <v>0</v>
      </c>
      <c r="M235" s="575"/>
      <c r="N235" s="574"/>
      <c r="O235" s="571"/>
      <c r="P235" s="571"/>
      <c r="Q235" s="625"/>
      <c r="R235" s="572"/>
      <c r="S235" s="625"/>
      <c r="T235" s="572" t="s">
        <v>1306</v>
      </c>
      <c r="U235" s="619"/>
      <c r="V235" s="619">
        <v>0</v>
      </c>
      <c r="W235" s="625"/>
      <c r="X235" s="572">
        <v>1</v>
      </c>
      <c r="Y235" s="619">
        <v>0</v>
      </c>
      <c r="Z235" s="572">
        <v>1</v>
      </c>
      <c r="AA235" s="619">
        <v>0</v>
      </c>
      <c r="AB235" s="547"/>
      <c r="AC235" s="545"/>
      <c r="AD235" s="551"/>
    </row>
    <row r="236" spans="1:30" s="34" customFormat="1" ht="40.15" customHeight="1" outlineLevel="1" x14ac:dyDescent="0.25">
      <c r="A236" s="35">
        <v>154</v>
      </c>
      <c r="B236" s="35" t="s">
        <v>762</v>
      </c>
      <c r="C236" s="24" t="s">
        <v>21</v>
      </c>
      <c r="D236" s="44" t="s">
        <v>260</v>
      </c>
      <c r="E236" s="24" t="s">
        <v>284</v>
      </c>
      <c r="F236" s="24"/>
      <c r="G236" s="24" t="s">
        <v>422</v>
      </c>
      <c r="H236" s="24" t="str">
        <f>IFERROR(IF(OR(O236&lt;&gt;"",P236&lt;&gt;"",Q236&lt;&gt;""),"Opt 2: "&amp;VLOOKUP(N236,Deliverables!$A$4:$G$42,3,FALSE)&amp;CHAR(10),"")&amp; IF(S236&lt;&gt;"","Opt 5: "&amp;VLOOKUP(R236,Deliverables!$A$4:$G$42,4,FALSE)&amp;CHAR(10),"")&amp; IF(OR(U236&lt;&gt;"",V236&lt;&gt;"",W236&lt;&gt;""),"Opt 3: "&amp;VLOOKUP(T236,Deliverables!$A$4:$G$42,5,FALSE)&amp;CHAR(10),"")&amp; IF(Y236&lt;&gt;"","Opt 4: "&amp;VLOOKUP(X236,Deliverables!$A$4:$G$42,6,FALSE)&amp;CHAR(10),"")&amp; IF(AA236&lt;&gt;"","Opt 7: "&amp;VLOOKUP(Z236,Deliverables!$A$4:$G$42,7,FALSE),""),"&lt;Autofilled&gt;")</f>
        <v>Opt 3: RAN5#88 (Aug-20)
  MU: RAN5#87 (May-20)
  TT: RAN5#87 (May-20)
Opt 4: RAN5#87 (May-20)
Opt 7: RAN5#87 (May-20)</v>
      </c>
      <c r="I236" s="36" t="s">
        <v>742</v>
      </c>
      <c r="J236" s="36"/>
      <c r="K236" s="53">
        <v>1</v>
      </c>
      <c r="L236" s="37">
        <f t="shared" si="7"/>
        <v>0.5</v>
      </c>
      <c r="M236" s="152"/>
      <c r="N236" s="137"/>
      <c r="O236" s="105"/>
      <c r="P236" s="105"/>
      <c r="Q236" s="132"/>
      <c r="R236" s="121"/>
      <c r="S236" s="132"/>
      <c r="T236" s="572" t="s">
        <v>1306</v>
      </c>
      <c r="U236" s="104"/>
      <c r="V236" s="104">
        <v>0.5</v>
      </c>
      <c r="W236" s="132"/>
      <c r="X236" s="121">
        <v>1</v>
      </c>
      <c r="Y236" s="132">
        <v>0.5</v>
      </c>
      <c r="Z236" s="121">
        <v>1</v>
      </c>
      <c r="AA236" s="132">
        <v>0.5</v>
      </c>
      <c r="AB236" s="42"/>
      <c r="AC236" s="545"/>
      <c r="AD236" s="56"/>
    </row>
    <row r="237" spans="1:30" s="447" customFormat="1" ht="40.15" customHeight="1" outlineLevel="1" x14ac:dyDescent="0.25">
      <c r="A237" s="448"/>
      <c r="B237" s="448"/>
      <c r="C237" s="445" t="s">
        <v>21</v>
      </c>
      <c r="D237" s="445" t="s">
        <v>943</v>
      </c>
      <c r="E237" s="445" t="s">
        <v>944</v>
      </c>
      <c r="F237" s="445" t="s">
        <v>841</v>
      </c>
      <c r="G237" s="445"/>
      <c r="H237" s="449"/>
      <c r="I237" s="449"/>
      <c r="J237" s="449"/>
      <c r="K237" s="443"/>
      <c r="L237" s="440"/>
      <c r="M237" s="455"/>
      <c r="N237" s="454"/>
      <c r="O237" s="451"/>
      <c r="P237" s="451"/>
      <c r="Q237" s="453"/>
      <c r="R237" s="452"/>
      <c r="S237" s="453"/>
      <c r="T237" s="452"/>
      <c r="U237" s="450"/>
      <c r="V237" s="578"/>
      <c r="W237" s="453"/>
      <c r="X237" s="452">
        <v>1</v>
      </c>
      <c r="Y237" s="578"/>
      <c r="Z237" s="452">
        <v>1</v>
      </c>
      <c r="AA237" s="578"/>
      <c r="AB237" s="446"/>
      <c r="AC237" s="545"/>
    </row>
    <row r="238" spans="1:30" s="437" customFormat="1" ht="40.15" customHeight="1" outlineLevel="1" x14ac:dyDescent="0.25">
      <c r="A238" s="438">
        <v>155</v>
      </c>
      <c r="B238" s="438"/>
      <c r="C238" s="436" t="s">
        <v>21</v>
      </c>
      <c r="D238" s="442" t="s">
        <v>945</v>
      </c>
      <c r="E238" s="436" t="s">
        <v>946</v>
      </c>
      <c r="F238" s="436"/>
      <c r="G238" s="436"/>
      <c r="H238" s="436"/>
      <c r="I238" s="439"/>
      <c r="J238" s="439" t="s">
        <v>861</v>
      </c>
      <c r="K238" s="443">
        <v>0</v>
      </c>
      <c r="L238" s="440"/>
      <c r="M238" s="455"/>
      <c r="N238" s="454"/>
      <c r="O238" s="451"/>
      <c r="P238" s="451"/>
      <c r="Q238" s="453"/>
      <c r="R238" s="452"/>
      <c r="S238" s="453"/>
      <c r="T238" s="452"/>
      <c r="U238" s="450"/>
      <c r="V238" s="450"/>
      <c r="W238" s="453"/>
      <c r="X238" s="452"/>
      <c r="Y238" s="453"/>
      <c r="Z238" s="452"/>
      <c r="AA238" s="453"/>
      <c r="AB238" s="441"/>
      <c r="AC238" s="545"/>
      <c r="AD238" s="444"/>
    </row>
    <row r="239" spans="1:30" s="437" customFormat="1" ht="40.15" customHeight="1" outlineLevel="1" x14ac:dyDescent="0.25">
      <c r="A239" s="438">
        <v>156</v>
      </c>
      <c r="B239" s="438"/>
      <c r="C239" s="436" t="s">
        <v>21</v>
      </c>
      <c r="D239" s="442" t="s">
        <v>947</v>
      </c>
      <c r="E239" s="436" t="s">
        <v>948</v>
      </c>
      <c r="F239" s="436"/>
      <c r="G239" s="436"/>
      <c r="H239" s="436"/>
      <c r="I239" s="439"/>
      <c r="J239" s="439" t="s">
        <v>861</v>
      </c>
      <c r="K239" s="443">
        <v>0</v>
      </c>
      <c r="L239" s="440"/>
      <c r="M239" s="455"/>
      <c r="N239" s="454"/>
      <c r="O239" s="451"/>
      <c r="P239" s="451"/>
      <c r="Q239" s="453"/>
      <c r="R239" s="452"/>
      <c r="S239" s="453"/>
      <c r="T239" s="452"/>
      <c r="U239" s="450"/>
      <c r="V239" s="450"/>
      <c r="W239" s="453"/>
      <c r="X239" s="452"/>
      <c r="Y239" s="453"/>
      <c r="Z239" s="452"/>
      <c r="AA239" s="453"/>
      <c r="AB239" s="441"/>
      <c r="AC239" s="545"/>
      <c r="AD239" s="444"/>
    </row>
    <row r="240" spans="1:30" s="437" customFormat="1" ht="40.15" customHeight="1" outlineLevel="1" x14ac:dyDescent="0.25">
      <c r="A240" s="438">
        <v>157</v>
      </c>
      <c r="B240" s="438"/>
      <c r="C240" s="436" t="s">
        <v>21</v>
      </c>
      <c r="D240" s="442" t="s">
        <v>949</v>
      </c>
      <c r="E240" s="436" t="s">
        <v>950</v>
      </c>
      <c r="F240" s="436"/>
      <c r="G240" s="436"/>
      <c r="H240" s="436"/>
      <c r="I240" s="439"/>
      <c r="J240" s="439" t="s">
        <v>861</v>
      </c>
      <c r="K240" s="443">
        <v>0</v>
      </c>
      <c r="L240" s="440"/>
      <c r="M240" s="455"/>
      <c r="N240" s="454"/>
      <c r="O240" s="451"/>
      <c r="P240" s="451"/>
      <c r="Q240" s="453"/>
      <c r="R240" s="452"/>
      <c r="S240" s="453"/>
      <c r="T240" s="452"/>
      <c r="U240" s="450"/>
      <c r="V240" s="450"/>
      <c r="W240" s="453"/>
      <c r="X240" s="452"/>
      <c r="Y240" s="453"/>
      <c r="Z240" s="452"/>
      <c r="AA240" s="453"/>
      <c r="AB240" s="441"/>
      <c r="AC240" s="545"/>
      <c r="AD240" s="444"/>
    </row>
    <row r="241" spans="1:30" s="539" customFormat="1" ht="43.15" customHeight="1" outlineLevel="1" x14ac:dyDescent="0.25">
      <c r="A241" s="544">
        <v>158</v>
      </c>
      <c r="B241" s="544" t="s">
        <v>762</v>
      </c>
      <c r="C241" s="536" t="s">
        <v>21</v>
      </c>
      <c r="D241" s="549" t="s">
        <v>1357</v>
      </c>
      <c r="E241" s="629" t="s">
        <v>1327</v>
      </c>
      <c r="F241" s="536"/>
      <c r="G241" s="536" t="s">
        <v>422</v>
      </c>
      <c r="H241" s="536" t="str">
        <f>IFERROR(IF(OR(O241&lt;&gt;"",P241&lt;&gt;"",Q241&lt;&gt;""),"Opt 2: "&amp;VLOOKUP(N241,Deliverables!$A$4:$G$42,3,FALSE)&amp;CHAR(10),"")&amp; IF(S241&lt;&gt;"","Opt 5: "&amp;VLOOKUP(R241,Deliverables!$A$4:$G$42,4,FALSE)&amp;CHAR(10),"")&amp; IF(OR(U241&lt;&gt;"",V241&lt;&gt;"",W241&lt;&gt;""),"Opt 3: "&amp;VLOOKUP(T241,Deliverables!$A$4:$G$42,5,FALSE)&amp;CHAR(10),"")&amp; IF(Y241&lt;&gt;"","Opt 4: "&amp;VLOOKUP(X241,Deliverables!$A$4:$G$42,6,FALSE)&amp;CHAR(10),"")&amp; IF(AA241&lt;&gt;"","Opt 7: "&amp;VLOOKUP(Z241,Deliverables!$A$4:$G$42,7,FALSE),""),"&lt;Autofilled&gt;")</f>
        <v>Opt 3: RAN5#88 (Aug-20)
  MU: RAN5#87 (May-20)
  TT: RAN5#87 (May-20)
Opt 4: RAN5#87 (May-20)
Opt 7: RAN5#87 (May-20)</v>
      </c>
      <c r="I241" s="618"/>
      <c r="J241" s="536" t="s">
        <v>1364</v>
      </c>
      <c r="K241" s="550">
        <v>1</v>
      </c>
      <c r="L241" s="542">
        <f t="shared" ref="L241" si="13">IF(COUNT(O241,P241,Q241,S241,U241,V241,W241,Y241,AA241)&gt;0,SUM(O241,P241,Q241,S241,U241,V241,W241,Y241,AA241)/COUNT(O241,P241,Q241,S241,U241,V241,W241,Y241,AA241),"")</f>
        <v>0</v>
      </c>
      <c r="M241" s="575"/>
      <c r="N241" s="574"/>
      <c r="O241" s="571"/>
      <c r="P241" s="571"/>
      <c r="Q241" s="625"/>
      <c r="R241" s="572"/>
      <c r="S241" s="625"/>
      <c r="T241" s="572" t="s">
        <v>1306</v>
      </c>
      <c r="U241" s="619"/>
      <c r="V241" s="619">
        <v>0</v>
      </c>
      <c r="W241" s="625"/>
      <c r="X241" s="572">
        <v>1</v>
      </c>
      <c r="Y241" s="619">
        <v>0</v>
      </c>
      <c r="Z241" s="572">
        <v>1</v>
      </c>
      <c r="AA241" s="619">
        <v>0</v>
      </c>
      <c r="AB241" s="547"/>
      <c r="AC241" s="545"/>
      <c r="AD241" s="551"/>
    </row>
    <row r="242" spans="1:30" s="69" customFormat="1" ht="21" customHeight="1" outlineLevel="1" x14ac:dyDescent="0.25">
      <c r="A242" s="64"/>
      <c r="B242" s="64"/>
      <c r="C242" s="65" t="s">
        <v>21</v>
      </c>
      <c r="D242" s="65" t="s">
        <v>89</v>
      </c>
      <c r="E242" s="589" t="s">
        <v>1135</v>
      </c>
      <c r="F242" s="65"/>
      <c r="G242" s="65"/>
      <c r="H242" s="71"/>
      <c r="I242" s="71"/>
      <c r="J242" s="71"/>
      <c r="K242" s="43"/>
      <c r="L242" s="37" t="str">
        <f t="shared" si="7"/>
        <v/>
      </c>
      <c r="M242" s="152"/>
      <c r="N242" s="137"/>
      <c r="O242" s="105"/>
      <c r="P242" s="105"/>
      <c r="Q242" s="132"/>
      <c r="R242" s="121"/>
      <c r="S242" s="132"/>
      <c r="T242" s="104"/>
      <c r="U242" s="104"/>
      <c r="V242" s="184"/>
      <c r="W242" s="132"/>
      <c r="X242" s="121"/>
      <c r="Y242" s="132"/>
      <c r="Z242" s="121"/>
      <c r="AA242" s="132"/>
      <c r="AB242" s="67"/>
      <c r="AC242" s="545"/>
    </row>
    <row r="243" spans="1:30" s="34" customFormat="1" ht="21" customHeight="1" outlineLevel="1" x14ac:dyDescent="0.25">
      <c r="A243" s="70"/>
      <c r="B243" s="70"/>
      <c r="C243" s="65" t="s">
        <v>21</v>
      </c>
      <c r="D243" s="65" t="s">
        <v>90</v>
      </c>
      <c r="E243" s="65" t="s">
        <v>156</v>
      </c>
      <c r="F243" s="65"/>
      <c r="G243" s="65"/>
      <c r="H243" s="71" t="str">
        <f>IFERROR(IF(OR(O243&lt;&gt;"",P243&lt;&gt;"",Q243&lt;&gt;""),"Opt 2: "&amp;VLOOKUP(N243,Deliverables!$A$4:$G$42,3,FALSE)&amp;CHAR(10),"")&amp; IF(S243&lt;&gt;"","Opt 5: "&amp;VLOOKUP(R243,Deliverables!$A$4:$G$42,4,FALSE)&amp;CHAR(10),"")&amp; IF(OR(U243&lt;&gt;"",V243&lt;&gt;"",W243&lt;&gt;""),"Opt 3: "&amp;VLOOKUP(T243,Deliverables!$A$4:$G$42,5,FALSE)&amp;CHAR(10),"")&amp; IF(Y243&lt;&gt;"","Opt 4: "&amp;VLOOKUP(X243,Deliverables!$A$4:$G$42,6,FALSE)&amp;CHAR(10),"")&amp; IF(AA243&lt;&gt;"","Opt 7: "&amp;VLOOKUP(Z243,Deliverables!$A$4:$G$42,7,FALSE),""),"&lt;Autofilled&gt;")</f>
        <v/>
      </c>
      <c r="I243" s="71"/>
      <c r="J243" s="71"/>
      <c r="K243" s="43"/>
      <c r="L243" s="37" t="str">
        <f t="shared" si="7"/>
        <v/>
      </c>
      <c r="M243" s="152"/>
      <c r="N243" s="137"/>
      <c r="O243" s="105"/>
      <c r="P243" s="105"/>
      <c r="Q243" s="132"/>
      <c r="R243" s="121"/>
      <c r="S243" s="132"/>
      <c r="T243" s="121"/>
      <c r="U243" s="104"/>
      <c r="V243" s="104"/>
      <c r="W243" s="132"/>
      <c r="X243" s="121"/>
      <c r="Y243" s="132"/>
      <c r="Z243" s="121"/>
      <c r="AA243" s="132"/>
      <c r="AB243" s="42"/>
      <c r="AC243" s="545"/>
    </row>
    <row r="244" spans="1:30" s="34" customFormat="1" ht="21" customHeight="1" outlineLevel="1" x14ac:dyDescent="0.25">
      <c r="A244" s="39">
        <v>159</v>
      </c>
      <c r="B244" s="540" t="s">
        <v>762</v>
      </c>
      <c r="C244" s="24" t="s">
        <v>21</v>
      </c>
      <c r="D244" s="44" t="s">
        <v>91</v>
      </c>
      <c r="E244" s="24" t="s">
        <v>157</v>
      </c>
      <c r="F244" s="24"/>
      <c r="G244" s="24" t="s">
        <v>170</v>
      </c>
      <c r="H244" s="24" t="str">
        <f>IFERROR(IF(OR(O244&lt;&gt;"",P244&lt;&gt;"",Q244&lt;&gt;""),"Opt 2: "&amp;VLOOKUP(N244,Deliverables!$A$4:$G$42,3,FALSE)&amp;CHAR(10),"")&amp; IF(S244&lt;&gt;"","Opt 5: "&amp;VLOOKUP(R244,Deliverables!$A$4:$G$42,4,FALSE)&amp;CHAR(10),"")&amp; IF(OR(U244&lt;&gt;"",V244&lt;&gt;"",W244&lt;&gt;""),"Opt 3: "&amp;VLOOKUP(T244,Deliverables!$A$4:$G$42,5,FALSE)&amp;CHAR(10),"")&amp; IF(Y244&lt;&gt;"","Opt 4: "&amp;VLOOKUP(X244,Deliverables!$A$4:$G$42,6,FALSE)&amp;CHAR(10),"")&amp; IF(AA244&lt;&gt;"","Opt 7: "&amp;VLOOKUP(Z244,Deliverables!$A$4:$G$42,7,FALSE),""),"&lt;Autofilled&gt;")</f>
        <v xml:space="preserve">Opt 2: RAN5#84 (Aug-19)
</v>
      </c>
      <c r="I244" s="36" t="s">
        <v>796</v>
      </c>
      <c r="J244" s="36" t="s">
        <v>785</v>
      </c>
      <c r="K244" s="53">
        <v>0.4</v>
      </c>
      <c r="L244" s="37">
        <f t="shared" si="7"/>
        <v>1</v>
      </c>
      <c r="M244" s="152"/>
      <c r="N244" s="137">
        <v>4</v>
      </c>
      <c r="O244" s="105"/>
      <c r="P244" s="105"/>
      <c r="Q244" s="132">
        <v>1</v>
      </c>
      <c r="R244" s="121"/>
      <c r="S244" s="132"/>
      <c r="T244" s="121"/>
      <c r="U244" s="104"/>
      <c r="V244" s="104"/>
      <c r="W244" s="132"/>
      <c r="X244" s="121"/>
      <c r="Y244" s="132"/>
      <c r="Z244" s="121"/>
      <c r="AA244" s="132"/>
      <c r="AB244" s="42"/>
      <c r="AC244" s="545"/>
    </row>
    <row r="245" spans="1:30" s="69" customFormat="1" ht="21" customHeight="1" outlineLevel="1" x14ac:dyDescent="0.25">
      <c r="A245" s="70"/>
      <c r="B245" s="70"/>
      <c r="C245" s="65" t="s">
        <v>21</v>
      </c>
      <c r="D245" s="65" t="s">
        <v>92</v>
      </c>
      <c r="E245" s="65" t="s">
        <v>149</v>
      </c>
      <c r="F245" s="65"/>
      <c r="G245" s="65"/>
      <c r="H245" s="71" t="str">
        <f>IFERROR(IF(OR(O245&lt;&gt;"",P245&lt;&gt;"",Q245&lt;&gt;""),"Opt 2: "&amp;VLOOKUP(N245,Deliverables!$A$4:$G$42,3,FALSE)&amp;CHAR(10),"")&amp; IF(S245&lt;&gt;"","Opt 5: "&amp;VLOOKUP(R245,Deliverables!$A$4:$G$42,4,FALSE)&amp;CHAR(10),"")&amp; IF(OR(U245&lt;&gt;"",V245&lt;&gt;"",W245&lt;&gt;""),"Opt 3: "&amp;VLOOKUP(T245,Deliverables!$A$4:$G$42,5,FALSE)&amp;CHAR(10),"")&amp; IF(Y245&lt;&gt;"","Opt 4: "&amp;VLOOKUP(X245,Deliverables!$A$4:$G$42,6,FALSE)&amp;CHAR(10),"")&amp; IF(AA245&lt;&gt;"","Opt 7: "&amp;VLOOKUP(Z245,Deliverables!$A$4:$G$42,7,FALSE),""),"&lt;Autofilled&gt;")</f>
        <v/>
      </c>
      <c r="I245" s="71"/>
      <c r="J245" s="71"/>
      <c r="K245" s="43"/>
      <c r="L245" s="37" t="str">
        <f t="shared" si="7"/>
        <v/>
      </c>
      <c r="M245" s="152"/>
      <c r="N245" s="137"/>
      <c r="O245" s="105"/>
      <c r="P245" s="105"/>
      <c r="Q245" s="132"/>
      <c r="R245" s="121">
        <v>1</v>
      </c>
      <c r="S245" s="132"/>
      <c r="T245" s="121"/>
      <c r="U245" s="104"/>
      <c r="V245" s="104"/>
      <c r="W245" s="132"/>
      <c r="X245" s="121"/>
      <c r="Y245" s="132"/>
      <c r="Z245" s="121"/>
      <c r="AA245" s="132"/>
      <c r="AB245" s="67"/>
      <c r="AC245" s="545"/>
    </row>
    <row r="246" spans="1:30" s="34" customFormat="1" ht="21" customHeight="1" outlineLevel="1" x14ac:dyDescent="0.25">
      <c r="A246" s="35">
        <v>160</v>
      </c>
      <c r="B246" s="540" t="s">
        <v>762</v>
      </c>
      <c r="C246" s="24" t="s">
        <v>21</v>
      </c>
      <c r="D246" s="44" t="s">
        <v>529</v>
      </c>
      <c r="E246" s="549" t="s">
        <v>526</v>
      </c>
      <c r="F246" s="24"/>
      <c r="G246" s="24" t="s">
        <v>170</v>
      </c>
      <c r="H246" s="24" t="str">
        <f>IFERROR(IF(OR(O246&lt;&gt;"",P246&lt;&gt;"",Q246&lt;&gt;""),"Opt 2: "&amp;VLOOKUP(N246,Deliverables!$A$4:$G$42,3,FALSE)&amp;CHAR(10),"")&amp; IF(S246&lt;&gt;"","Opt 5: "&amp;VLOOKUP(R246,Deliverables!$A$4:$G$42,4,FALSE)&amp;CHAR(10),"")&amp; IF(OR(U246&lt;&gt;"",V246&lt;&gt;"",W246&lt;&gt;""),"Opt 3: "&amp;VLOOKUP(T246,Deliverables!$A$4:$G$42,5,FALSE)&amp;CHAR(10),"")&amp; IF(Y246&lt;&gt;"","Opt 4: "&amp;VLOOKUP(X246,Deliverables!$A$4:$G$42,6,FALSE)&amp;CHAR(10),"")&amp; IF(AA246&lt;&gt;"","Opt 7: "&amp;VLOOKUP(Z246,Deliverables!$A$4:$G$42,7,FALSE),""),"&lt;Autofilled&gt;")</f>
        <v xml:space="preserve">Opt 2: RAN5#84 (Aug-19)
</v>
      </c>
      <c r="I246" s="36"/>
      <c r="J246" s="36" t="s">
        <v>1058</v>
      </c>
      <c r="K246" s="53">
        <v>0.4</v>
      </c>
      <c r="L246" s="37">
        <f t="shared" si="7"/>
        <v>1</v>
      </c>
      <c r="M246" s="152"/>
      <c r="N246" s="137">
        <v>4</v>
      </c>
      <c r="O246" s="105"/>
      <c r="P246" s="105"/>
      <c r="Q246" s="132">
        <v>1</v>
      </c>
      <c r="R246" s="121"/>
      <c r="S246" s="132"/>
      <c r="T246" s="121"/>
      <c r="U246" s="104"/>
      <c r="V246" s="104"/>
      <c r="W246" s="132"/>
      <c r="X246" s="121"/>
      <c r="Y246" s="132"/>
      <c r="Z246" s="121"/>
      <c r="AA246" s="132"/>
      <c r="AB246" s="42"/>
      <c r="AC246" s="545"/>
    </row>
    <row r="247" spans="1:30" s="34" customFormat="1" ht="21" customHeight="1" outlineLevel="1" x14ac:dyDescent="0.25">
      <c r="A247" s="35">
        <v>161</v>
      </c>
      <c r="B247" s="540" t="s">
        <v>762</v>
      </c>
      <c r="C247" s="24" t="s">
        <v>21</v>
      </c>
      <c r="D247" s="44" t="s">
        <v>530</v>
      </c>
      <c r="E247" s="24" t="s">
        <v>527</v>
      </c>
      <c r="F247" s="24"/>
      <c r="G247" s="24" t="s">
        <v>31</v>
      </c>
      <c r="H247" s="24" t="str">
        <f>IFERROR(IF(OR(O247&lt;&gt;"",P247&lt;&gt;"",Q247&lt;&gt;""),"Opt 2: "&amp;VLOOKUP(N247,Deliverables!$A$4:$G$42,3,FALSE)&amp;CHAR(10),"")&amp; IF(S247&lt;&gt;"","Opt 5: "&amp;VLOOKUP(R247,Deliverables!$A$4:$G$42,4,FALSE)&amp;CHAR(10),"")&amp; IF(OR(U247&lt;&gt;"",V247&lt;&gt;"",W247&lt;&gt;""),"Opt 3: "&amp;VLOOKUP(T247,Deliverables!$A$4:$G$42,5,FALSE)&amp;CHAR(10),"")&amp; IF(Y247&lt;&gt;"","Opt 4: "&amp;VLOOKUP(X247,Deliverables!$A$4:$G$42,6,FALSE)&amp;CHAR(10),"")&amp; IF(AA247&lt;&gt;"","Opt 7: "&amp;VLOOKUP(Z247,Deliverables!$A$4:$G$42,7,FALSE),""),"&lt;Autofilled&gt;")</f>
        <v xml:space="preserve">Opt 2: RAN5#84 (Aug-19)
</v>
      </c>
      <c r="I247" s="36" t="s">
        <v>739</v>
      </c>
      <c r="J247" s="36" t="s">
        <v>785</v>
      </c>
      <c r="K247" s="53">
        <v>0.4</v>
      </c>
      <c r="L247" s="37">
        <f t="shared" si="7"/>
        <v>1</v>
      </c>
      <c r="M247" s="152"/>
      <c r="N247" s="137">
        <v>4</v>
      </c>
      <c r="O247" s="105"/>
      <c r="P247" s="105"/>
      <c r="Q247" s="132">
        <v>1</v>
      </c>
      <c r="R247" s="121"/>
      <c r="S247" s="132"/>
      <c r="T247" s="121"/>
      <c r="U247" s="104"/>
      <c r="V247" s="104"/>
      <c r="W247" s="132"/>
      <c r="X247" s="121"/>
      <c r="Y247" s="132"/>
      <c r="Z247" s="121"/>
      <c r="AA247" s="132"/>
      <c r="AB247" s="42"/>
      <c r="AC247" s="545"/>
    </row>
    <row r="248" spans="1:30" s="34" customFormat="1" ht="36" customHeight="1" outlineLevel="1" x14ac:dyDescent="0.25">
      <c r="A248" s="35">
        <v>162</v>
      </c>
      <c r="B248" s="540" t="s">
        <v>762</v>
      </c>
      <c r="C248" s="24" t="s">
        <v>21</v>
      </c>
      <c r="D248" s="44" t="s">
        <v>531</v>
      </c>
      <c r="E248" s="549" t="s">
        <v>528</v>
      </c>
      <c r="F248" s="24"/>
      <c r="G248" s="24" t="s">
        <v>31</v>
      </c>
      <c r="H248" s="24" t="str">
        <f>IFERROR(IF(OR(O248&lt;&gt;"",P248&lt;&gt;"",Q248&lt;&gt;""),"Opt 2: "&amp;VLOOKUP(N248,Deliverables!$A$4:$G$42,3,FALSE)&amp;CHAR(10),"")&amp; IF(S248&lt;&gt;"","Opt 5: "&amp;VLOOKUP(R248,Deliverables!$A$4:$G$42,4,FALSE)&amp;CHAR(10),"")&amp; IF(OR(U248&lt;&gt;"",V248&lt;&gt;"",W248&lt;&gt;""),"Opt 3: "&amp;VLOOKUP(T248,Deliverables!$A$4:$G$42,5,FALSE)&amp;CHAR(10),"")&amp; IF(Y248&lt;&gt;"","Opt 4: "&amp;VLOOKUP(X248,Deliverables!$A$4:$G$42,6,FALSE)&amp;CHAR(10),"")&amp; IF(AA248&lt;&gt;"","Opt 7: "&amp;VLOOKUP(Z248,Deliverables!$A$4:$G$42,7,FALSE),""),"&lt;Autofilled&gt;")</f>
        <v xml:space="preserve">Opt 2: RAN5#84 (Aug-19)
</v>
      </c>
      <c r="I248" s="36" t="s">
        <v>612</v>
      </c>
      <c r="J248" s="36" t="s">
        <v>836</v>
      </c>
      <c r="K248" s="53">
        <v>0.4</v>
      </c>
      <c r="L248" s="37">
        <f t="shared" si="7"/>
        <v>1</v>
      </c>
      <c r="M248" s="152"/>
      <c r="N248" s="137">
        <v>4</v>
      </c>
      <c r="O248" s="105"/>
      <c r="P248" s="105"/>
      <c r="Q248" s="132">
        <v>1</v>
      </c>
      <c r="R248" s="121"/>
      <c r="S248" s="132"/>
      <c r="T248" s="121"/>
      <c r="U248" s="104"/>
      <c r="V248" s="104"/>
      <c r="W248" s="132"/>
      <c r="X248" s="121"/>
      <c r="Y248" s="132"/>
      <c r="Z248" s="121"/>
      <c r="AA248" s="132"/>
      <c r="AB248" s="42"/>
      <c r="AC248" s="545"/>
    </row>
    <row r="249" spans="1:30" s="69" customFormat="1" ht="21" customHeight="1" outlineLevel="1" x14ac:dyDescent="0.25">
      <c r="A249" s="70"/>
      <c r="B249" s="70"/>
      <c r="C249" s="65" t="s">
        <v>21</v>
      </c>
      <c r="D249" s="65" t="s">
        <v>93</v>
      </c>
      <c r="E249" s="65" t="s">
        <v>158</v>
      </c>
      <c r="F249" s="65"/>
      <c r="G249" s="65"/>
      <c r="H249" s="71" t="str">
        <f>IFERROR(IF(OR(O249&lt;&gt;"",P249&lt;&gt;"",Q249&lt;&gt;""),"Opt 2: "&amp;VLOOKUP(N249,Deliverables!$A$4:$G$42,3,FALSE)&amp;CHAR(10),"")&amp; IF(S249&lt;&gt;"","Opt 5: "&amp;VLOOKUP(R249,Deliverables!$A$4:$G$42,4,FALSE)&amp;CHAR(10),"")&amp; IF(OR(U249&lt;&gt;"",V249&lt;&gt;"",W249&lt;&gt;""),"Opt 3: "&amp;VLOOKUP(T249,Deliverables!$A$4:$G$42,5,FALSE)&amp;CHAR(10),"")&amp; IF(Y249&lt;&gt;"","Opt 4: "&amp;VLOOKUP(X249,Deliverables!$A$4:$G$42,6,FALSE)&amp;CHAR(10),"")&amp; IF(AA249&lt;&gt;"","Opt 7: "&amp;VLOOKUP(Z249,Deliverables!$A$4:$G$42,7,FALSE),""),"&lt;Autofilled&gt;")</f>
        <v/>
      </c>
      <c r="I249" s="71"/>
      <c r="J249" s="71"/>
      <c r="K249" s="43"/>
      <c r="L249" s="37" t="str">
        <f t="shared" si="7"/>
        <v/>
      </c>
      <c r="M249" s="152"/>
      <c r="N249" s="137"/>
      <c r="O249" s="105"/>
      <c r="P249" s="105"/>
      <c r="Q249" s="132"/>
      <c r="R249" s="121">
        <v>1</v>
      </c>
      <c r="S249" s="132"/>
      <c r="T249" s="121"/>
      <c r="U249" s="104"/>
      <c r="V249" s="104"/>
      <c r="W249" s="132"/>
      <c r="X249" s="121"/>
      <c r="Y249" s="132"/>
      <c r="Z249" s="121"/>
      <c r="AA249" s="132"/>
      <c r="AB249" s="67"/>
      <c r="AC249" s="545"/>
    </row>
    <row r="250" spans="1:30" s="34" customFormat="1" ht="30.6" customHeight="1" outlineLevel="1" x14ac:dyDescent="0.25">
      <c r="A250" s="35">
        <v>163</v>
      </c>
      <c r="B250" s="540" t="s">
        <v>762</v>
      </c>
      <c r="C250" s="24" t="s">
        <v>21</v>
      </c>
      <c r="D250" s="44" t="s">
        <v>534</v>
      </c>
      <c r="E250" s="24" t="s">
        <v>532</v>
      </c>
      <c r="F250" s="24"/>
      <c r="G250" s="24" t="s">
        <v>30</v>
      </c>
      <c r="H250" s="24" t="str">
        <f>IFERROR(IF(OR(O250&lt;&gt;"",P250&lt;&gt;"",Q250&lt;&gt;""),"Opt 2: "&amp;VLOOKUP(N250,Deliverables!$A$4:$G$42,3,FALSE)&amp;CHAR(10),"")&amp; IF(S250&lt;&gt;"","Opt 5: "&amp;VLOOKUP(R250,Deliverables!$A$4:$G$42,4,FALSE)&amp;CHAR(10),"")&amp; IF(OR(U250&lt;&gt;"",V250&lt;&gt;"",W250&lt;&gt;""),"Opt 3: "&amp;VLOOKUP(T250,Deliverables!$A$4:$G$42,5,FALSE)&amp;CHAR(10),"")&amp; IF(Y250&lt;&gt;"","Opt 4: "&amp;VLOOKUP(X250,Deliverables!$A$4:$G$42,6,FALSE)&amp;CHAR(10),"")&amp; IF(AA250&lt;&gt;"","Opt 7: "&amp;VLOOKUP(Z250,Deliverables!$A$4:$G$42,7,FALSE),""),"&lt;Autofilled&gt;")</f>
        <v xml:space="preserve">Opt 2: RAN5#84 (Aug-19)
</v>
      </c>
      <c r="I250" s="36" t="s">
        <v>796</v>
      </c>
      <c r="J250" s="36" t="s">
        <v>785</v>
      </c>
      <c r="K250" s="53">
        <v>0.4</v>
      </c>
      <c r="L250" s="37">
        <f t="shared" si="7"/>
        <v>1</v>
      </c>
      <c r="M250" s="152"/>
      <c r="N250" s="137">
        <v>4</v>
      </c>
      <c r="O250" s="105"/>
      <c r="P250" s="105"/>
      <c r="Q250" s="132">
        <v>1</v>
      </c>
      <c r="R250" s="121"/>
      <c r="S250" s="132"/>
      <c r="T250" s="121"/>
      <c r="U250" s="104"/>
      <c r="V250" s="104"/>
      <c r="W250" s="132"/>
      <c r="X250" s="121"/>
      <c r="Y250" s="132"/>
      <c r="Z250" s="121"/>
      <c r="AA250" s="132"/>
      <c r="AB250" s="42"/>
      <c r="AC250" s="545"/>
    </row>
    <row r="251" spans="1:30" s="34" customFormat="1" ht="30.6" customHeight="1" outlineLevel="1" x14ac:dyDescent="0.25">
      <c r="A251" s="35">
        <v>164</v>
      </c>
      <c r="B251" s="35" t="s">
        <v>762</v>
      </c>
      <c r="C251" s="24" t="s">
        <v>21</v>
      </c>
      <c r="D251" s="44" t="s">
        <v>535</v>
      </c>
      <c r="E251" s="549" t="s">
        <v>533</v>
      </c>
      <c r="F251" s="549" t="s">
        <v>1226</v>
      </c>
      <c r="G251" s="24" t="s">
        <v>30</v>
      </c>
      <c r="H251" s="24" t="str">
        <f>IFERROR(IF(OR(O251&lt;&gt;"",P251&lt;&gt;"",Q251&lt;&gt;""),"Opt 2: "&amp;VLOOKUP(N251,Deliverables!$A$4:$G$42,3,FALSE)&amp;CHAR(10),"")&amp; IF(S251&lt;&gt;"","Opt 5: "&amp;VLOOKUP(R251,Deliverables!$A$4:$G$42,4,FALSE)&amp;CHAR(10),"")&amp; IF(OR(U251&lt;&gt;"",V251&lt;&gt;"",W251&lt;&gt;""),"Opt 3: "&amp;VLOOKUP(T251,Deliverables!$A$4:$G$42,5,FALSE)&amp;CHAR(10),"")&amp; IF(Y251&lt;&gt;"","Opt 4: "&amp;VLOOKUP(X251,Deliverables!$A$4:$G$42,6,FALSE)&amp;CHAR(10),"")&amp; IF(AA251&lt;&gt;"","Opt 7: "&amp;VLOOKUP(Z251,Deliverables!$A$4:$G$42,7,FALSE),""),"&lt;Autofilled&gt;")</f>
        <v xml:space="preserve">Opt 2: RAN5#87 (May-20)
</v>
      </c>
      <c r="I251" s="36"/>
      <c r="J251" s="36" t="s">
        <v>797</v>
      </c>
      <c r="K251" s="43">
        <v>1</v>
      </c>
      <c r="L251" s="37">
        <f t="shared" ref="L251:L360" si="14">IF(COUNT(O251,P251,Q251,S251,U251,V251,W251,Y251,AA251)&gt;0,SUM(O251,P251,Q251,S251,U251,V251,W251,Y251,AA251)/COUNT(O251,P251,Q251,S251,U251,V251,W251,Y251,AA251),"")</f>
        <v>0</v>
      </c>
      <c r="M251" s="152"/>
      <c r="N251" s="574">
        <v>7</v>
      </c>
      <c r="O251" s="105"/>
      <c r="P251" s="105"/>
      <c r="Q251" s="132">
        <v>0</v>
      </c>
      <c r="R251" s="121"/>
      <c r="S251" s="132"/>
      <c r="T251" s="121"/>
      <c r="U251" s="104"/>
      <c r="V251" s="104"/>
      <c r="W251" s="132"/>
      <c r="X251" s="121"/>
      <c r="Y251" s="132"/>
      <c r="Z251" s="121"/>
      <c r="AA251" s="132"/>
      <c r="AB251" s="42"/>
      <c r="AC251" s="545"/>
    </row>
    <row r="252" spans="1:30" s="69" customFormat="1" ht="21" customHeight="1" outlineLevel="1" x14ac:dyDescent="0.25">
      <c r="A252" s="70"/>
      <c r="B252" s="70"/>
      <c r="C252" s="65" t="s">
        <v>21</v>
      </c>
      <c r="D252" s="65" t="s">
        <v>94</v>
      </c>
      <c r="E252" s="65" t="s">
        <v>1227</v>
      </c>
      <c r="F252" s="65"/>
      <c r="G252" s="65"/>
      <c r="H252" s="71" t="str">
        <f>IFERROR(IF(OR(O252&lt;&gt;"",P252&lt;&gt;"",Q252&lt;&gt;""),"Opt 2: "&amp;VLOOKUP(N252,Deliverables!$A$4:$G$42,3,FALSE)&amp;CHAR(10),"")&amp; IF(S252&lt;&gt;"","Opt 5: "&amp;VLOOKUP(R252,Deliverables!$A$4:$G$42,4,FALSE)&amp;CHAR(10),"")&amp; IF(OR(U252&lt;&gt;"",V252&lt;&gt;"",W252&lt;&gt;""),"Opt 3: "&amp;VLOOKUP(T252,Deliverables!$A$4:$G$42,5,FALSE)&amp;CHAR(10),"")&amp; IF(Y252&lt;&gt;"","Opt 4: "&amp;VLOOKUP(X252,Deliverables!$A$4:$G$42,6,FALSE)&amp;CHAR(10),"")&amp; IF(AA252&lt;&gt;"","Opt 7: "&amp;VLOOKUP(Z252,Deliverables!$A$4:$G$42,7,FALSE),""),"&lt;Autofilled&gt;")</f>
        <v/>
      </c>
      <c r="I252" s="71"/>
      <c r="J252" s="71"/>
      <c r="K252" s="43"/>
      <c r="L252" s="37" t="str">
        <f t="shared" si="14"/>
        <v/>
      </c>
      <c r="M252" s="152"/>
      <c r="N252" s="137"/>
      <c r="O252" s="105"/>
      <c r="P252" s="105"/>
      <c r="Q252" s="132"/>
      <c r="R252" s="121"/>
      <c r="S252" s="132"/>
      <c r="T252" s="121"/>
      <c r="U252" s="104"/>
      <c r="V252" s="104"/>
      <c r="W252" s="132"/>
      <c r="X252" s="121"/>
      <c r="Y252" s="132"/>
      <c r="Z252" s="121"/>
      <c r="AA252" s="132"/>
      <c r="AB252" s="67"/>
      <c r="AC252" s="545"/>
    </row>
    <row r="253" spans="1:30" s="69" customFormat="1" ht="21" customHeight="1" outlineLevel="1" x14ac:dyDescent="0.25">
      <c r="A253" s="70"/>
      <c r="B253" s="70"/>
      <c r="C253" s="65" t="s">
        <v>21</v>
      </c>
      <c r="D253" s="65" t="s">
        <v>95</v>
      </c>
      <c r="E253" s="65" t="s">
        <v>290</v>
      </c>
      <c r="F253" s="65"/>
      <c r="G253" s="65"/>
      <c r="H253" s="71" t="str">
        <f>IFERROR(IF(OR(O253&lt;&gt;"",P253&lt;&gt;"",Q253&lt;&gt;""),"Opt 2: "&amp;VLOOKUP(N253,Deliverables!$A$4:$G$42,3,FALSE)&amp;CHAR(10),"")&amp; IF(S253&lt;&gt;"","Opt 5: "&amp;VLOOKUP(R253,Deliverables!$A$4:$G$42,4,FALSE)&amp;CHAR(10),"")&amp; IF(OR(U253&lt;&gt;"",V253&lt;&gt;"",W253&lt;&gt;""),"Opt 3: "&amp;VLOOKUP(T253,Deliverables!$A$4:$G$42,5,FALSE)&amp;CHAR(10),"")&amp; IF(Y253&lt;&gt;"","Opt 4: "&amp;VLOOKUP(X253,Deliverables!$A$4:$G$42,6,FALSE)&amp;CHAR(10),"")&amp; IF(AA253&lt;&gt;"","Opt 7: "&amp;VLOOKUP(Z253,Deliverables!$A$4:$G$42,7,FALSE),""),"&lt;Autofilled&gt;")</f>
        <v/>
      </c>
      <c r="I253" s="71"/>
      <c r="J253" s="71"/>
      <c r="K253" s="43"/>
      <c r="L253" s="37" t="str">
        <f t="shared" si="14"/>
        <v/>
      </c>
      <c r="M253" s="152"/>
      <c r="N253" s="137"/>
      <c r="O253" s="105"/>
      <c r="P253" s="105"/>
      <c r="Q253" s="132"/>
      <c r="R253" s="121"/>
      <c r="S253" s="132"/>
      <c r="T253" s="121"/>
      <c r="U253" s="104"/>
      <c r="V253" s="104"/>
      <c r="W253" s="132"/>
      <c r="X253" s="121"/>
      <c r="Y253" s="132"/>
      <c r="Z253" s="121"/>
      <c r="AA253" s="132"/>
      <c r="AB253" s="67"/>
      <c r="AC253" s="545"/>
    </row>
    <row r="254" spans="1:30" s="34" customFormat="1" ht="21" customHeight="1" outlineLevel="1" x14ac:dyDescent="0.25">
      <c r="A254" s="39">
        <v>165</v>
      </c>
      <c r="B254" s="39" t="s">
        <v>762</v>
      </c>
      <c r="C254" s="24" t="s">
        <v>21</v>
      </c>
      <c r="D254" s="44" t="s">
        <v>286</v>
      </c>
      <c r="E254" s="549" t="s">
        <v>285</v>
      </c>
      <c r="F254" s="24"/>
      <c r="G254" s="24" t="s">
        <v>170</v>
      </c>
      <c r="H254" s="24" t="str">
        <f>IFERROR(IF(OR(O254&lt;&gt;"",P254&lt;&gt;"",Q254&lt;&gt;""),"Opt 2: "&amp;VLOOKUP(N254,Deliverables!$A$4:$G$42,3,FALSE)&amp;CHAR(10),"")&amp; IF(S254&lt;&gt;"","Opt 5: "&amp;VLOOKUP(R254,Deliverables!$A$4:$G$42,4,FALSE)&amp;CHAR(10),"")&amp; IF(OR(U254&lt;&gt;"",V254&lt;&gt;"",W254&lt;&gt;""),"Opt 3: "&amp;VLOOKUP(T254,Deliverables!$A$4:$G$42,5,FALSE)&amp;CHAR(10),"")&amp; IF(Y254&lt;&gt;"","Opt 4: "&amp;VLOOKUP(X254,Deliverables!$A$4:$G$42,6,FALSE)&amp;CHAR(10),"")&amp; IF(AA254&lt;&gt;"","Opt 7: "&amp;VLOOKUP(Z254,Deliverables!$A$4:$G$42,7,FALSE),""),"&lt;Autofilled&gt;")</f>
        <v>Opt 3: RAN5#87 (May-20)
Opt 4: RAN5#87 (May-20)
Opt 7: RAN5#87 (May-20)</v>
      </c>
      <c r="I254" s="36" t="s">
        <v>446</v>
      </c>
      <c r="J254" s="36" t="s">
        <v>837</v>
      </c>
      <c r="K254" s="53">
        <v>1</v>
      </c>
      <c r="L254" s="37">
        <f t="shared" si="14"/>
        <v>0.9</v>
      </c>
      <c r="M254" s="152"/>
      <c r="N254" s="137"/>
      <c r="O254" s="105"/>
      <c r="P254" s="105"/>
      <c r="Q254" s="132"/>
      <c r="R254" s="121"/>
      <c r="S254" s="132"/>
      <c r="T254" s="572">
        <v>8</v>
      </c>
      <c r="U254" s="104">
        <v>0.9</v>
      </c>
      <c r="V254" s="104"/>
      <c r="W254" s="132"/>
      <c r="X254" s="121">
        <v>1</v>
      </c>
      <c r="Y254" s="132">
        <v>0.9</v>
      </c>
      <c r="Z254" s="121">
        <v>1</v>
      </c>
      <c r="AA254" s="132">
        <v>0.9</v>
      </c>
      <c r="AB254" s="42"/>
      <c r="AC254" s="545"/>
      <c r="AD254" s="56"/>
    </row>
    <row r="255" spans="1:30" s="34" customFormat="1" ht="21" customHeight="1" outlineLevel="1" x14ac:dyDescent="0.25">
      <c r="A255" s="35">
        <v>166</v>
      </c>
      <c r="B255" s="35" t="s">
        <v>762</v>
      </c>
      <c r="C255" s="24" t="s">
        <v>21</v>
      </c>
      <c r="D255" s="44" t="s">
        <v>287</v>
      </c>
      <c r="E255" s="549" t="s">
        <v>289</v>
      </c>
      <c r="F255" s="24"/>
      <c r="G255" s="24" t="s">
        <v>170</v>
      </c>
      <c r="H255" s="24" t="str">
        <f>IFERROR(IF(OR(O255&lt;&gt;"",P255&lt;&gt;"",Q255&lt;&gt;""),"Opt 2: "&amp;VLOOKUP(N255,Deliverables!$A$4:$G$42,3,FALSE)&amp;CHAR(10),"")&amp; IF(S255&lt;&gt;"","Opt 5: "&amp;VLOOKUP(R255,Deliverables!$A$4:$G$42,4,FALSE)&amp;CHAR(10),"")&amp; IF(OR(U255&lt;&gt;"",V255&lt;&gt;"",W255&lt;&gt;""),"Opt 3: "&amp;VLOOKUP(T255,Deliverables!$A$4:$G$42,5,FALSE)&amp;CHAR(10),"")&amp; IF(Y255&lt;&gt;"","Opt 4: "&amp;VLOOKUP(X255,Deliverables!$A$4:$G$42,6,FALSE)&amp;CHAR(10),"")&amp; IF(AA255&lt;&gt;"","Opt 7: "&amp;VLOOKUP(Z255,Deliverables!$A$4:$G$42,7,FALSE),""),"&lt;Autofilled&gt;")</f>
        <v>Opt 3: RAN5#87 (May-20)
Opt 4: RAN5#87 (May-20)
Opt 7: RAN5#87 (May-20)</v>
      </c>
      <c r="I255" s="36" t="s">
        <v>448</v>
      </c>
      <c r="J255" s="36" t="s">
        <v>838</v>
      </c>
      <c r="K255" s="53">
        <v>1</v>
      </c>
      <c r="L255" s="37">
        <f t="shared" si="14"/>
        <v>0.69999999999999984</v>
      </c>
      <c r="M255" s="152"/>
      <c r="N255" s="137"/>
      <c r="O255" s="105"/>
      <c r="P255" s="105"/>
      <c r="Q255" s="132"/>
      <c r="R255" s="121"/>
      <c r="S255" s="132"/>
      <c r="T255" s="572">
        <v>8</v>
      </c>
      <c r="U255" s="104">
        <v>0.7</v>
      </c>
      <c r="V255" s="104"/>
      <c r="W255" s="132"/>
      <c r="X255" s="121">
        <v>1</v>
      </c>
      <c r="Y255" s="132">
        <v>0.7</v>
      </c>
      <c r="Z255" s="121">
        <v>1</v>
      </c>
      <c r="AA255" s="132">
        <v>0.7</v>
      </c>
      <c r="AB255" s="42"/>
      <c r="AC255" s="545"/>
      <c r="AD255" s="56"/>
    </row>
    <row r="256" spans="1:30" s="34" customFormat="1" ht="48" customHeight="1" outlineLevel="1" x14ac:dyDescent="0.25">
      <c r="A256" s="35">
        <v>167</v>
      </c>
      <c r="B256" s="35" t="s">
        <v>762</v>
      </c>
      <c r="C256" s="24" t="s">
        <v>21</v>
      </c>
      <c r="D256" s="44" t="s">
        <v>288</v>
      </c>
      <c r="E256" s="24" t="s">
        <v>291</v>
      </c>
      <c r="F256" s="24"/>
      <c r="G256" s="24" t="s">
        <v>170</v>
      </c>
      <c r="H256" s="24" t="str">
        <f>IFERROR(IF(OR(O256&lt;&gt;"",P256&lt;&gt;"",Q256&lt;&gt;""),"Opt 2: "&amp;VLOOKUP(N256,Deliverables!$A$4:$G$42,3,FALSE)&amp;CHAR(10),"")&amp; IF(S256&lt;&gt;"","Opt 5: "&amp;VLOOKUP(R256,Deliverables!$A$4:$G$42,4,FALSE)&amp;CHAR(10),"")&amp; IF(OR(U256&lt;&gt;"",V256&lt;&gt;"",W256&lt;&gt;""),"Opt 3: "&amp;VLOOKUP(T256,Deliverables!$A$4:$G$42,5,FALSE)&amp;CHAR(10),"")&amp; IF(Y256&lt;&gt;"","Opt 4: "&amp;VLOOKUP(X256,Deliverables!$A$4:$G$42,6,FALSE)&amp;CHAR(10),"")&amp; IF(AA256&lt;&gt;"","Opt 7: "&amp;VLOOKUP(Z256,Deliverables!$A$4:$G$42,7,FALSE),""),"&lt;Autofilled&gt;")</f>
        <v>Opt 3: RAN5#81 (Nov-18)
Opt 4: RAN5#87 (May-20)
Opt 7: RAN5#87 (May-20)</v>
      </c>
      <c r="I256" s="36" t="s">
        <v>573</v>
      </c>
      <c r="J256" s="36"/>
      <c r="K256" s="53">
        <v>1</v>
      </c>
      <c r="L256" s="37">
        <f t="shared" si="14"/>
        <v>1</v>
      </c>
      <c r="M256" s="152"/>
      <c r="N256" s="137"/>
      <c r="O256" s="105"/>
      <c r="P256" s="105"/>
      <c r="Q256" s="132"/>
      <c r="R256" s="121"/>
      <c r="S256" s="132"/>
      <c r="T256" s="121">
        <v>2</v>
      </c>
      <c r="U256" s="104">
        <v>1</v>
      </c>
      <c r="V256" s="104"/>
      <c r="W256" s="132"/>
      <c r="X256" s="121">
        <v>1</v>
      </c>
      <c r="Y256" s="132">
        <v>1</v>
      </c>
      <c r="Z256" s="121">
        <v>1</v>
      </c>
      <c r="AA256" s="132">
        <v>1</v>
      </c>
      <c r="AB256" s="42"/>
      <c r="AC256" s="545"/>
    </row>
    <row r="257" spans="1:30" s="34" customFormat="1" ht="21" customHeight="1" outlineLevel="1" x14ac:dyDescent="0.25">
      <c r="A257" s="35">
        <v>168</v>
      </c>
      <c r="B257" s="35" t="s">
        <v>762</v>
      </c>
      <c r="C257" s="24" t="s">
        <v>21</v>
      </c>
      <c r="D257" s="44" t="s">
        <v>292</v>
      </c>
      <c r="E257" s="24" t="s">
        <v>293</v>
      </c>
      <c r="F257" s="24"/>
      <c r="G257" s="24" t="s">
        <v>170</v>
      </c>
      <c r="H257" s="24" t="str">
        <f>IFERROR(IF(OR(O257&lt;&gt;"",P257&lt;&gt;"",Q257&lt;&gt;""),"Opt 2: "&amp;VLOOKUP(N257,Deliverables!$A$4:$G$42,3,FALSE)&amp;CHAR(10),"")&amp; IF(S257&lt;&gt;"","Opt 5: "&amp;VLOOKUP(R257,Deliverables!$A$4:$G$42,4,FALSE)&amp;CHAR(10),"")&amp; IF(OR(U257&lt;&gt;"",V257&lt;&gt;"",W257&lt;&gt;""),"Opt 3: "&amp;VLOOKUP(T257,Deliverables!$A$4:$G$42,5,FALSE)&amp;CHAR(10),"")&amp; IF(Y257&lt;&gt;"","Opt 4: "&amp;VLOOKUP(X257,Deliverables!$A$4:$G$42,6,FALSE)&amp;CHAR(10),"")&amp; IF(AA257&lt;&gt;"","Opt 7: "&amp;VLOOKUP(Z257,Deliverables!$A$4:$G$42,7,FALSE),""),"&lt;Autofilled&gt;")</f>
        <v>Opt 3: RAN5#88 (Aug-20)
  MU: RAN5#86 (Feb-20)
  TT: RAN5#86 (Feb-20)
Opt 4: RAN5#87 (May-20)
Opt 7: RAN5#87 (May-20)</v>
      </c>
      <c r="I257" s="36" t="s">
        <v>627</v>
      </c>
      <c r="J257" s="36"/>
      <c r="K257" s="53">
        <v>1</v>
      </c>
      <c r="L257" s="37">
        <f>IF(COUNT(O257,P257,Q257,S257,U257,V257,W257,Y257,AA257)&gt;0,SUM(O257,P257,Q257,S257,U257,V257,W257,Y257,AA257)/COUNT(O257,P257,Q257,S257,U257,V257,W257,Y257,AA257),"")</f>
        <v>0.40000000000000008</v>
      </c>
      <c r="M257" s="152"/>
      <c r="N257" s="137"/>
      <c r="O257" s="105"/>
      <c r="P257" s="105"/>
      <c r="Q257" s="132"/>
      <c r="R257" s="121"/>
      <c r="S257" s="132"/>
      <c r="T257" s="572" t="s">
        <v>1305</v>
      </c>
      <c r="U257" s="104"/>
      <c r="V257" s="104">
        <v>0.4</v>
      </c>
      <c r="W257" s="132"/>
      <c r="X257" s="121">
        <v>1</v>
      </c>
      <c r="Y257" s="132">
        <v>0.4</v>
      </c>
      <c r="Z257" s="121">
        <v>1</v>
      </c>
      <c r="AA257" s="132">
        <v>0.4</v>
      </c>
      <c r="AB257" s="42"/>
      <c r="AC257" s="545"/>
      <c r="AD257" s="56"/>
    </row>
    <row r="258" spans="1:30" s="467" customFormat="1" ht="21" customHeight="1" outlineLevel="1" x14ac:dyDescent="0.25">
      <c r="A258" s="468"/>
      <c r="B258" s="468"/>
      <c r="C258" s="465" t="s">
        <v>21</v>
      </c>
      <c r="D258" s="465" t="s">
        <v>951</v>
      </c>
      <c r="E258" s="465" t="s">
        <v>952</v>
      </c>
      <c r="F258" s="465"/>
      <c r="G258" s="465"/>
      <c r="H258" s="469"/>
      <c r="I258" s="469"/>
      <c r="J258" s="469"/>
      <c r="K258" s="462"/>
      <c r="L258" s="460"/>
      <c r="M258" s="475"/>
      <c r="N258" s="474"/>
      <c r="O258" s="471"/>
      <c r="P258" s="471"/>
      <c r="Q258" s="473"/>
      <c r="R258" s="472"/>
      <c r="S258" s="473"/>
      <c r="T258" s="472"/>
      <c r="U258" s="470"/>
      <c r="V258" s="578"/>
      <c r="W258" s="473"/>
      <c r="X258" s="472">
        <v>1</v>
      </c>
      <c r="Y258" s="578"/>
      <c r="Z258" s="472">
        <v>1</v>
      </c>
      <c r="AA258" s="578"/>
      <c r="AB258" s="466"/>
      <c r="AC258" s="545"/>
    </row>
    <row r="259" spans="1:30" s="457" customFormat="1" ht="48" customHeight="1" outlineLevel="1" x14ac:dyDescent="0.25">
      <c r="A259" s="458">
        <v>169</v>
      </c>
      <c r="B259" s="458"/>
      <c r="C259" s="456" t="s">
        <v>21</v>
      </c>
      <c r="D259" s="463" t="s">
        <v>953</v>
      </c>
      <c r="E259" s="456" t="s">
        <v>954</v>
      </c>
      <c r="F259" s="456"/>
      <c r="G259" s="456"/>
      <c r="H259" s="456"/>
      <c r="I259" s="459"/>
      <c r="J259" s="459" t="s">
        <v>861</v>
      </c>
      <c r="K259" s="464">
        <v>0</v>
      </c>
      <c r="L259" s="460"/>
      <c r="M259" s="475"/>
      <c r="N259" s="474"/>
      <c r="O259" s="471"/>
      <c r="P259" s="471"/>
      <c r="Q259" s="473"/>
      <c r="R259" s="472"/>
      <c r="S259" s="473"/>
      <c r="T259" s="472"/>
      <c r="U259" s="470"/>
      <c r="V259" s="470"/>
      <c r="W259" s="473"/>
      <c r="X259" s="472"/>
      <c r="Y259" s="473"/>
      <c r="Z259" s="472"/>
      <c r="AA259" s="473"/>
      <c r="AB259" s="461"/>
      <c r="AC259" s="545"/>
    </row>
    <row r="260" spans="1:30" s="457" customFormat="1" ht="48" customHeight="1" outlineLevel="1" x14ac:dyDescent="0.25">
      <c r="A260" s="458">
        <v>170</v>
      </c>
      <c r="B260" s="458"/>
      <c r="C260" s="456" t="s">
        <v>21</v>
      </c>
      <c r="D260" s="463" t="s">
        <v>955</v>
      </c>
      <c r="E260" s="456" t="s">
        <v>956</v>
      </c>
      <c r="F260" s="456"/>
      <c r="G260" s="456"/>
      <c r="H260" s="456"/>
      <c r="I260" s="459"/>
      <c r="J260" s="459" t="s">
        <v>861</v>
      </c>
      <c r="K260" s="464">
        <v>0</v>
      </c>
      <c r="L260" s="460"/>
      <c r="M260" s="475"/>
      <c r="N260" s="474"/>
      <c r="O260" s="471"/>
      <c r="P260" s="471"/>
      <c r="Q260" s="473"/>
      <c r="R260" s="472"/>
      <c r="S260" s="473"/>
      <c r="T260" s="472"/>
      <c r="U260" s="470"/>
      <c r="V260" s="470"/>
      <c r="W260" s="473"/>
      <c r="X260" s="472"/>
      <c r="Y260" s="473"/>
      <c r="Z260" s="472"/>
      <c r="AA260" s="473"/>
      <c r="AB260" s="461"/>
      <c r="AC260" s="545"/>
    </row>
    <row r="261" spans="1:30" s="457" customFormat="1" ht="48" customHeight="1" outlineLevel="1" x14ac:dyDescent="0.25">
      <c r="A261" s="458">
        <v>171</v>
      </c>
      <c r="B261" s="458"/>
      <c r="C261" s="456" t="s">
        <v>21</v>
      </c>
      <c r="D261" s="463" t="s">
        <v>957</v>
      </c>
      <c r="E261" s="456" t="s">
        <v>958</v>
      </c>
      <c r="F261" s="456"/>
      <c r="G261" s="456"/>
      <c r="H261" s="456"/>
      <c r="I261" s="459"/>
      <c r="J261" s="459" t="s">
        <v>861</v>
      </c>
      <c r="K261" s="464">
        <v>0</v>
      </c>
      <c r="L261" s="460"/>
      <c r="M261" s="475"/>
      <c r="N261" s="474"/>
      <c r="O261" s="471"/>
      <c r="P261" s="471"/>
      <c r="Q261" s="473"/>
      <c r="R261" s="472"/>
      <c r="S261" s="473"/>
      <c r="T261" s="472"/>
      <c r="U261" s="470"/>
      <c r="V261" s="470"/>
      <c r="W261" s="473"/>
      <c r="X261" s="472"/>
      <c r="Y261" s="473"/>
      <c r="Z261" s="472"/>
      <c r="AA261" s="473"/>
      <c r="AB261" s="461"/>
      <c r="AC261" s="545"/>
    </row>
    <row r="262" spans="1:30" s="539" customFormat="1" ht="43.15" customHeight="1" outlineLevel="1" x14ac:dyDescent="0.25">
      <c r="A262" s="544">
        <v>172</v>
      </c>
      <c r="B262" s="544" t="s">
        <v>762</v>
      </c>
      <c r="C262" s="536" t="s">
        <v>21</v>
      </c>
      <c r="D262" s="549" t="s">
        <v>1328</v>
      </c>
      <c r="E262" s="629" t="s">
        <v>1329</v>
      </c>
      <c r="F262" s="536"/>
      <c r="G262" s="536" t="s">
        <v>170</v>
      </c>
      <c r="H262" s="536" t="str">
        <f>IFERROR(IF(OR(O262&lt;&gt;"",P262&lt;&gt;"",Q262&lt;&gt;""),"Opt 2: "&amp;VLOOKUP(N262,Deliverables!$A$4:$G$42,3,FALSE)&amp;CHAR(10),"")&amp; IF(S262&lt;&gt;"","Opt 5: "&amp;VLOOKUP(R262,Deliverables!$A$4:$G$42,4,FALSE)&amp;CHAR(10),"")&amp; IF(OR(U262&lt;&gt;"",V262&lt;&gt;"",W262&lt;&gt;""),"Opt 3: "&amp;VLOOKUP(T262,Deliverables!$A$4:$G$42,5,FALSE)&amp;CHAR(10),"")&amp; IF(Y262&lt;&gt;"","Opt 4: "&amp;VLOOKUP(X262,Deliverables!$A$4:$G$42,6,FALSE)&amp;CHAR(10),"")&amp; IF(AA262&lt;&gt;"","Opt 7: "&amp;VLOOKUP(Z262,Deliverables!$A$4:$G$42,7,FALSE),""),"&lt;Autofilled&gt;")</f>
        <v>Opt 3: RAN5#88 (Aug-20)
  MU: RAN5#87 (May-20)
  TT: RAN5#87 (May-20)
Opt 4: RAN5#87 (May-20)
Opt 7: RAN5#87 (May-20)</v>
      </c>
      <c r="I262" s="618"/>
      <c r="J262" s="536" t="s">
        <v>1364</v>
      </c>
      <c r="K262" s="550">
        <v>1</v>
      </c>
      <c r="L262" s="542">
        <f t="shared" ref="L262" si="15">IF(COUNT(O262,P262,Q262,S262,U262,V262,W262,Y262,AA262)&gt;0,SUM(O262,P262,Q262,S262,U262,V262,W262,Y262,AA262)/COUNT(O262,P262,Q262,S262,U262,V262,W262,Y262,AA262),"")</f>
        <v>0</v>
      </c>
      <c r="M262" s="575"/>
      <c r="N262" s="574"/>
      <c r="O262" s="571"/>
      <c r="P262" s="571"/>
      <c r="Q262" s="625"/>
      <c r="R262" s="572"/>
      <c r="S262" s="625"/>
      <c r="T262" s="572" t="s">
        <v>1306</v>
      </c>
      <c r="U262" s="619"/>
      <c r="V262" s="619">
        <v>0</v>
      </c>
      <c r="W262" s="625"/>
      <c r="X262" s="572">
        <v>1</v>
      </c>
      <c r="Y262" s="619">
        <v>0</v>
      </c>
      <c r="Z262" s="572">
        <v>1</v>
      </c>
      <c r="AA262" s="619">
        <v>0</v>
      </c>
      <c r="AB262" s="547"/>
      <c r="AC262" s="545"/>
      <c r="AD262" s="551"/>
    </row>
    <row r="263" spans="1:30" s="69" customFormat="1" ht="21" customHeight="1" outlineLevel="1" x14ac:dyDescent="0.25">
      <c r="A263" s="70"/>
      <c r="B263" s="70"/>
      <c r="C263" s="65" t="s">
        <v>21</v>
      </c>
      <c r="D263" s="65" t="s">
        <v>96</v>
      </c>
      <c r="E263" s="589" t="s">
        <v>1228</v>
      </c>
      <c r="F263" s="65"/>
      <c r="G263" s="65"/>
      <c r="H263" s="71" t="str">
        <f>IFERROR(IF(OR(O263&lt;&gt;"",P263&lt;&gt;"",Q263&lt;&gt;""),"Opt 2: "&amp;VLOOKUP(N263,Deliverables!$A$4:$G$42,3,FALSE)&amp;CHAR(10),"")&amp; IF(S263&lt;&gt;"","Opt 5: "&amp;VLOOKUP(R263,Deliverables!$A$4:$G$42,4,FALSE)&amp;CHAR(10),"")&amp; IF(OR(U263&lt;&gt;"",V263&lt;&gt;"",W263&lt;&gt;""),"Opt 3: "&amp;VLOOKUP(T263,Deliverables!$A$4:$G$42,5,FALSE)&amp;CHAR(10),"")&amp; IF(Y263&lt;&gt;"","Opt 4: "&amp;VLOOKUP(X263,Deliverables!$A$4:$G$42,6,FALSE)&amp;CHAR(10),"")&amp; IF(AA263&lt;&gt;"","Opt 7: "&amp;VLOOKUP(Z263,Deliverables!$A$4:$G$42,7,FALSE),""),"&lt;Autofilled&gt;")</f>
        <v/>
      </c>
      <c r="I263" s="71"/>
      <c r="J263" s="71"/>
      <c r="K263" s="43"/>
      <c r="L263" s="37" t="str">
        <f t="shared" si="14"/>
        <v/>
      </c>
      <c r="M263" s="152"/>
      <c r="N263" s="137"/>
      <c r="O263" s="105"/>
      <c r="P263" s="105"/>
      <c r="Q263" s="132"/>
      <c r="R263" s="121"/>
      <c r="S263" s="132"/>
      <c r="T263" s="121"/>
      <c r="U263" s="104"/>
      <c r="V263" s="104"/>
      <c r="W263" s="132"/>
      <c r="X263" s="121"/>
      <c r="Y263" s="132"/>
      <c r="Z263" s="121"/>
      <c r="AA263" s="132"/>
      <c r="AB263" s="67"/>
      <c r="AC263" s="545"/>
    </row>
    <row r="264" spans="1:30" s="69" customFormat="1" ht="21" customHeight="1" outlineLevel="1" x14ac:dyDescent="0.25">
      <c r="A264" s="70"/>
      <c r="B264" s="70"/>
      <c r="C264" s="65" t="s">
        <v>21</v>
      </c>
      <c r="D264" s="65" t="s">
        <v>97</v>
      </c>
      <c r="E264" s="65" t="s">
        <v>294</v>
      </c>
      <c r="F264" s="65"/>
      <c r="G264" s="65"/>
      <c r="H264" s="71" t="str">
        <f>IFERROR(IF(OR(O264&lt;&gt;"",P264&lt;&gt;"",Q264&lt;&gt;""),"Opt 2: "&amp;VLOOKUP(N264,Deliverables!$A$4:$G$42,3,FALSE)&amp;CHAR(10),"")&amp; IF(S264&lt;&gt;"","Opt 5: "&amp;VLOOKUP(R264,Deliverables!$A$4:$G$42,4,FALSE)&amp;CHAR(10),"")&amp; IF(OR(U264&lt;&gt;"",V264&lt;&gt;"",W264&lt;&gt;""),"Opt 3: "&amp;VLOOKUP(T264,Deliverables!$A$4:$G$42,5,FALSE)&amp;CHAR(10),"")&amp; IF(Y264&lt;&gt;"","Opt 4: "&amp;VLOOKUP(X264,Deliverables!$A$4:$G$42,6,FALSE)&amp;CHAR(10),"")&amp; IF(AA264&lt;&gt;"","Opt 7: "&amp;VLOOKUP(Z264,Deliverables!$A$4:$G$42,7,FALSE),""),"&lt;Autofilled&gt;")</f>
        <v/>
      </c>
      <c r="I264" s="71"/>
      <c r="J264" s="71"/>
      <c r="K264" s="43"/>
      <c r="L264" s="37" t="str">
        <f t="shared" si="14"/>
        <v/>
      </c>
      <c r="M264" s="152"/>
      <c r="N264" s="137"/>
      <c r="O264" s="105"/>
      <c r="P264" s="105"/>
      <c r="Q264" s="132"/>
      <c r="R264" s="121"/>
      <c r="S264" s="132"/>
      <c r="T264" s="121"/>
      <c r="U264" s="104"/>
      <c r="V264" s="104"/>
      <c r="W264" s="132"/>
      <c r="X264" s="121"/>
      <c r="Y264" s="132"/>
      <c r="Z264" s="121"/>
      <c r="AA264" s="132"/>
      <c r="AB264" s="67"/>
      <c r="AC264" s="545"/>
    </row>
    <row r="265" spans="1:30" s="34" customFormat="1" ht="21" customHeight="1" outlineLevel="1" x14ac:dyDescent="0.25">
      <c r="A265" s="35">
        <v>173</v>
      </c>
      <c r="B265" s="35" t="s">
        <v>762</v>
      </c>
      <c r="C265" s="24" t="s">
        <v>21</v>
      </c>
      <c r="D265" s="44" t="s">
        <v>98</v>
      </c>
      <c r="E265" s="24" t="s">
        <v>139</v>
      </c>
      <c r="F265" s="24"/>
      <c r="G265" s="24" t="s">
        <v>170</v>
      </c>
      <c r="H265" s="24" t="str">
        <f>IFERROR(IF(OR(O265&lt;&gt;"",P265&lt;&gt;"",Q265&lt;&gt;""),"Opt 2: "&amp;VLOOKUP(N265,Deliverables!$A$4:$G$42,3,FALSE)&amp;CHAR(10),"")&amp; IF(S265&lt;&gt;"","Opt 5: "&amp;VLOOKUP(R265,Deliverables!$A$4:$G$42,4,FALSE)&amp;CHAR(10),"")&amp; IF(OR(U265&lt;&gt;"",V265&lt;&gt;"",W265&lt;&gt;""),"Opt 3: "&amp;VLOOKUP(T265,Deliverables!$A$4:$G$42,5,FALSE)&amp;CHAR(10),"")&amp; IF(Y265&lt;&gt;"","Opt 4: "&amp;VLOOKUP(X265,Deliverables!$A$4:$G$42,6,FALSE)&amp;CHAR(10),"")&amp; IF(AA265&lt;&gt;"","Opt 7: "&amp;VLOOKUP(Z265,Deliverables!$A$4:$G$42,7,FALSE),""),"&lt;Autofilled&gt;")</f>
        <v>Opt 3: RAN5#81 (Nov-18)
Opt 4: RAN5#87 (May-20)
Opt 7: RAN5#87 (May-20)</v>
      </c>
      <c r="I265" s="36" t="s">
        <v>447</v>
      </c>
      <c r="J265" s="36"/>
      <c r="K265" s="53">
        <v>1</v>
      </c>
      <c r="L265" s="37">
        <f t="shared" si="14"/>
        <v>1</v>
      </c>
      <c r="M265" s="152"/>
      <c r="N265" s="137"/>
      <c r="O265" s="105"/>
      <c r="P265" s="105"/>
      <c r="Q265" s="132"/>
      <c r="R265" s="121"/>
      <c r="S265" s="132"/>
      <c r="T265" s="121">
        <v>2</v>
      </c>
      <c r="U265" s="104">
        <v>1</v>
      </c>
      <c r="V265" s="104"/>
      <c r="W265" s="132"/>
      <c r="X265" s="121">
        <v>1</v>
      </c>
      <c r="Y265" s="132">
        <v>1</v>
      </c>
      <c r="Z265" s="121">
        <v>1</v>
      </c>
      <c r="AA265" s="132">
        <v>1</v>
      </c>
      <c r="AB265" s="42"/>
      <c r="AC265" s="545"/>
    </row>
    <row r="266" spans="1:30" s="34" customFormat="1" ht="52.9" customHeight="1" outlineLevel="1" x14ac:dyDescent="0.25">
      <c r="A266" s="39">
        <v>174</v>
      </c>
      <c r="B266" s="39" t="s">
        <v>762</v>
      </c>
      <c r="C266" s="24" t="s">
        <v>21</v>
      </c>
      <c r="D266" s="44" t="s">
        <v>99</v>
      </c>
      <c r="E266" s="24" t="s">
        <v>140</v>
      </c>
      <c r="F266" s="24"/>
      <c r="G266" s="24" t="s">
        <v>31</v>
      </c>
      <c r="H266" s="24" t="str">
        <f>IFERROR(IF(OR(O266&lt;&gt;"",P266&lt;&gt;"",Q266&lt;&gt;""),"Opt 2: "&amp;VLOOKUP(N266,Deliverables!$A$4:$G$42,3,FALSE)&amp;CHAR(10),"")&amp; IF(S266&lt;&gt;"","Opt 5: "&amp;VLOOKUP(R266,Deliverables!$A$4:$G$42,4,FALSE)&amp;CHAR(10),"")&amp; IF(OR(U266&lt;&gt;"",V266&lt;&gt;"",W266&lt;&gt;""),"Opt 3: "&amp;VLOOKUP(T266,Deliverables!$A$4:$G$42,5,FALSE)&amp;CHAR(10),"")&amp; IF(Y266&lt;&gt;"","Opt 4: "&amp;VLOOKUP(X266,Deliverables!$A$4:$G$42,6,FALSE)&amp;CHAR(10),"")&amp; IF(AA266&lt;&gt;"","Opt 7: "&amp;VLOOKUP(Z266,Deliverables!$A$4:$G$42,7,FALSE),""),"&lt;Autofilled&gt;")</f>
        <v>Opt 3: RAN5#81 (Nov-18)
Opt 4: RAN5#87 (May-20)
Opt 7: RAN5#87 (May-20)</v>
      </c>
      <c r="I266" s="36" t="s">
        <v>803</v>
      </c>
      <c r="J266" s="36"/>
      <c r="K266" s="53">
        <v>1</v>
      </c>
      <c r="L266" s="37">
        <f t="shared" si="14"/>
        <v>1</v>
      </c>
      <c r="M266" s="152"/>
      <c r="N266" s="137"/>
      <c r="O266" s="105"/>
      <c r="P266" s="105"/>
      <c r="Q266" s="132"/>
      <c r="R266" s="121"/>
      <c r="S266" s="132"/>
      <c r="T266" s="121">
        <v>2</v>
      </c>
      <c r="U266" s="104">
        <v>1</v>
      </c>
      <c r="V266" s="104"/>
      <c r="W266" s="132"/>
      <c r="X266" s="121">
        <v>1</v>
      </c>
      <c r="Y266" s="132">
        <v>1</v>
      </c>
      <c r="Z266" s="121">
        <v>1</v>
      </c>
      <c r="AA266" s="132">
        <v>1</v>
      </c>
      <c r="AB266" s="42"/>
      <c r="AC266" s="545"/>
      <c r="AD266" s="56"/>
    </row>
    <row r="267" spans="1:30" s="34" customFormat="1" ht="21" customHeight="1" outlineLevel="1" x14ac:dyDescent="0.25">
      <c r="A267" s="35">
        <v>175</v>
      </c>
      <c r="B267" s="35" t="s">
        <v>762</v>
      </c>
      <c r="C267" s="24" t="s">
        <v>21</v>
      </c>
      <c r="D267" s="44" t="s">
        <v>100</v>
      </c>
      <c r="E267" s="24" t="s">
        <v>141</v>
      </c>
      <c r="F267" s="24"/>
      <c r="G267" s="24" t="s">
        <v>31</v>
      </c>
      <c r="H267" s="24" t="str">
        <f>IFERROR(IF(OR(O267&lt;&gt;"",P267&lt;&gt;"",Q267&lt;&gt;""),"Opt 2: "&amp;VLOOKUP(N267,Deliverables!$A$4:$G$42,3,FALSE)&amp;CHAR(10),"")&amp; IF(S267&lt;&gt;"","Opt 5: "&amp;VLOOKUP(R267,Deliverables!$A$4:$G$42,4,FALSE)&amp;CHAR(10),"")&amp; IF(OR(U267&lt;&gt;"",V267&lt;&gt;"",W267&lt;&gt;""),"Opt 3: "&amp;VLOOKUP(T267,Deliverables!$A$4:$G$42,5,FALSE)&amp;CHAR(10),"")&amp; IF(Y267&lt;&gt;"","Opt 4: "&amp;VLOOKUP(X267,Deliverables!$A$4:$G$42,6,FALSE)&amp;CHAR(10),"")&amp; IF(AA267&lt;&gt;"","Opt 7: "&amp;VLOOKUP(Z267,Deliverables!$A$4:$G$42,7,FALSE),""),"&lt;Autofilled&gt;")</f>
        <v>Opt 3: RAN5#81 (Nov-18)
Opt 4: RAN5#87 (May-20)
Opt 7: RAN5#87 (May-20)</v>
      </c>
      <c r="I267" s="36" t="s">
        <v>443</v>
      </c>
      <c r="J267" s="36"/>
      <c r="K267" s="53">
        <v>1</v>
      </c>
      <c r="L267" s="37">
        <f t="shared" si="14"/>
        <v>1</v>
      </c>
      <c r="M267" s="152"/>
      <c r="N267" s="137"/>
      <c r="O267" s="105"/>
      <c r="P267" s="105"/>
      <c r="Q267" s="132"/>
      <c r="R267" s="121"/>
      <c r="S267" s="132"/>
      <c r="T267" s="121">
        <v>2</v>
      </c>
      <c r="U267" s="104">
        <v>1</v>
      </c>
      <c r="V267" s="104"/>
      <c r="W267" s="132"/>
      <c r="X267" s="121">
        <v>1</v>
      </c>
      <c r="Y267" s="132">
        <v>1</v>
      </c>
      <c r="Z267" s="121">
        <v>1</v>
      </c>
      <c r="AA267" s="132">
        <v>1</v>
      </c>
      <c r="AB267" s="42"/>
      <c r="AC267" s="545"/>
    </row>
    <row r="268" spans="1:30" s="69" customFormat="1" ht="21" customHeight="1" outlineLevel="1" x14ac:dyDescent="0.25">
      <c r="A268" s="64"/>
      <c r="B268" s="64"/>
      <c r="C268" s="65" t="s">
        <v>21</v>
      </c>
      <c r="D268" s="65" t="s">
        <v>101</v>
      </c>
      <c r="E268" s="65" t="s">
        <v>142</v>
      </c>
      <c r="F268" s="65"/>
      <c r="G268" s="65"/>
      <c r="H268" s="71" t="str">
        <f>IFERROR(IF(OR(O268&lt;&gt;"",P268&lt;&gt;"",Q268&lt;&gt;""),"Opt 2: "&amp;VLOOKUP(N268,Deliverables!$A$4:$G$42,3,FALSE)&amp;CHAR(10),"")&amp; IF(S268&lt;&gt;"","Opt 5: "&amp;VLOOKUP(R268,Deliverables!$A$4:$G$42,4,FALSE)&amp;CHAR(10),"")&amp; IF(OR(U268&lt;&gt;"",V268&lt;&gt;"",W268&lt;&gt;""),"Opt 3: "&amp;VLOOKUP(T268,Deliverables!$A$4:$G$42,5,FALSE)&amp;CHAR(10),"")&amp; IF(Y268&lt;&gt;"","Opt 4: "&amp;VLOOKUP(X268,Deliverables!$A$4:$G$42,6,FALSE)&amp;CHAR(10),"")&amp; IF(AA268&lt;&gt;"","Opt 7: "&amp;VLOOKUP(Z268,Deliverables!$A$4:$G$42,7,FALSE),""),"&lt;Autofilled&gt;")</f>
        <v/>
      </c>
      <c r="I268" s="71"/>
      <c r="J268" s="71"/>
      <c r="K268" s="43"/>
      <c r="L268" s="37" t="str">
        <f t="shared" si="14"/>
        <v/>
      </c>
      <c r="M268" s="152"/>
      <c r="N268" s="137"/>
      <c r="O268" s="105"/>
      <c r="P268" s="105"/>
      <c r="Q268" s="132"/>
      <c r="R268" s="121"/>
      <c r="S268" s="132"/>
      <c r="T268" s="121"/>
      <c r="U268" s="104"/>
      <c r="V268" s="104"/>
      <c r="W268" s="132"/>
      <c r="X268" s="121"/>
      <c r="Y268" s="132"/>
      <c r="Z268" s="121"/>
      <c r="AA268" s="132"/>
      <c r="AB268" s="67"/>
      <c r="AC268" s="545"/>
    </row>
    <row r="269" spans="1:30" s="34" customFormat="1" ht="21" customHeight="1" outlineLevel="1" x14ac:dyDescent="0.25">
      <c r="A269" s="35">
        <v>176</v>
      </c>
      <c r="B269" s="35" t="s">
        <v>762</v>
      </c>
      <c r="C269" s="24" t="s">
        <v>21</v>
      </c>
      <c r="D269" s="44" t="s">
        <v>295</v>
      </c>
      <c r="E269" s="549" t="s">
        <v>301</v>
      </c>
      <c r="F269" s="24"/>
      <c r="G269" s="24" t="s">
        <v>170</v>
      </c>
      <c r="H269" s="24" t="str">
        <f>IFERROR(IF(OR(O269&lt;&gt;"",P269&lt;&gt;"",Q269&lt;&gt;""),"Opt 2: "&amp;VLOOKUP(N269,Deliverables!$A$4:$G$42,3,FALSE)&amp;CHAR(10),"")&amp; IF(S269&lt;&gt;"","Opt 5: "&amp;VLOOKUP(R269,Deliverables!$A$4:$G$42,4,FALSE)&amp;CHAR(10),"")&amp; IF(OR(U269&lt;&gt;"",V269&lt;&gt;"",W269&lt;&gt;""),"Opt 3: "&amp;VLOOKUP(T269,Deliverables!$A$4:$G$42,5,FALSE)&amp;CHAR(10),"")&amp; IF(Y269&lt;&gt;"","Opt 4: "&amp;VLOOKUP(X269,Deliverables!$A$4:$G$42,6,FALSE)&amp;CHAR(10),"")&amp; IF(AA269&lt;&gt;"","Opt 7: "&amp;VLOOKUP(Z269,Deliverables!$A$4:$G$42,7,FALSE),""),"&lt;Autofilled&gt;")</f>
        <v>Opt 3: RAN5#87 (May-20)
Opt 4: RAN5#87 (May-20)
Opt 7: RAN5#87 (May-20)</v>
      </c>
      <c r="I269" s="36" t="s">
        <v>740</v>
      </c>
      <c r="J269" s="36" t="s">
        <v>1366</v>
      </c>
      <c r="K269" s="53">
        <v>1</v>
      </c>
      <c r="L269" s="37">
        <f t="shared" si="14"/>
        <v>0.80000000000000016</v>
      </c>
      <c r="M269" s="152"/>
      <c r="N269" s="137"/>
      <c r="O269" s="105"/>
      <c r="P269" s="105"/>
      <c r="Q269" s="132"/>
      <c r="R269" s="121"/>
      <c r="S269" s="132"/>
      <c r="T269" s="572">
        <v>8</v>
      </c>
      <c r="U269" s="104">
        <v>0.8</v>
      </c>
      <c r="V269" s="104"/>
      <c r="W269" s="132"/>
      <c r="X269" s="121">
        <v>1</v>
      </c>
      <c r="Y269" s="132">
        <v>0.8</v>
      </c>
      <c r="Z269" s="121">
        <v>1</v>
      </c>
      <c r="AA269" s="132">
        <v>0.8</v>
      </c>
      <c r="AB269" s="42"/>
      <c r="AC269" s="545"/>
      <c r="AD269" s="56"/>
    </row>
    <row r="270" spans="1:30" s="34" customFormat="1" ht="21" customHeight="1" outlineLevel="1" x14ac:dyDescent="0.25">
      <c r="A270" s="35">
        <v>177</v>
      </c>
      <c r="B270" s="35" t="s">
        <v>762</v>
      </c>
      <c r="C270" s="24" t="s">
        <v>21</v>
      </c>
      <c r="D270" s="44" t="s">
        <v>296</v>
      </c>
      <c r="E270" s="549" t="s">
        <v>302</v>
      </c>
      <c r="F270" s="24"/>
      <c r="G270" s="24" t="s">
        <v>31</v>
      </c>
      <c r="H270" s="24" t="str">
        <f>IFERROR(IF(OR(O270&lt;&gt;"",P270&lt;&gt;"",Q270&lt;&gt;""),"Opt 2: "&amp;VLOOKUP(N270,Deliverables!$A$4:$G$42,3,FALSE)&amp;CHAR(10),"")&amp; IF(S270&lt;&gt;"","Opt 5: "&amp;VLOOKUP(R270,Deliverables!$A$4:$G$42,4,FALSE)&amp;CHAR(10),"")&amp; IF(OR(U270&lt;&gt;"",V270&lt;&gt;"",W270&lt;&gt;""),"Opt 3: "&amp;VLOOKUP(T270,Deliverables!$A$4:$G$42,5,FALSE)&amp;CHAR(10),"")&amp; IF(Y270&lt;&gt;"","Opt 4: "&amp;VLOOKUP(X270,Deliverables!$A$4:$G$42,6,FALSE)&amp;CHAR(10),"")&amp; IF(AA270&lt;&gt;"","Opt 7: "&amp;VLOOKUP(Z270,Deliverables!$A$4:$G$42,7,FALSE),""),"&lt;Autofilled&gt;")</f>
        <v>Opt 3: RAN5#87 (May-20)
Opt 4: RAN5#87 (May-20)
Opt 7: RAN5#87 (May-20)</v>
      </c>
      <c r="I270" s="36"/>
      <c r="J270" s="36"/>
      <c r="K270" s="53">
        <v>1</v>
      </c>
      <c r="L270" s="37">
        <f t="shared" si="14"/>
        <v>0.80000000000000016</v>
      </c>
      <c r="M270" s="152"/>
      <c r="N270" s="137"/>
      <c r="O270" s="105"/>
      <c r="P270" s="105"/>
      <c r="Q270" s="132"/>
      <c r="R270" s="121"/>
      <c r="S270" s="132"/>
      <c r="T270" s="572">
        <v>8</v>
      </c>
      <c r="U270" s="104">
        <v>0.8</v>
      </c>
      <c r="V270" s="104"/>
      <c r="W270" s="132"/>
      <c r="X270" s="121">
        <v>1</v>
      </c>
      <c r="Y270" s="132">
        <v>0.8</v>
      </c>
      <c r="Z270" s="121">
        <v>1</v>
      </c>
      <c r="AA270" s="132">
        <v>0.8</v>
      </c>
      <c r="AB270" s="42"/>
      <c r="AC270" s="545"/>
      <c r="AD270" s="551"/>
    </row>
    <row r="271" spans="1:30" s="34" customFormat="1" ht="21" customHeight="1" outlineLevel="1" x14ac:dyDescent="0.25">
      <c r="A271" s="35">
        <v>178</v>
      </c>
      <c r="B271" s="35" t="s">
        <v>762</v>
      </c>
      <c r="C271" s="24" t="s">
        <v>21</v>
      </c>
      <c r="D271" s="44" t="s">
        <v>297</v>
      </c>
      <c r="E271" s="549" t="s">
        <v>303</v>
      </c>
      <c r="F271" s="24"/>
      <c r="G271" s="24" t="s">
        <v>170</v>
      </c>
      <c r="H271" s="24" t="str">
        <f>IFERROR(IF(OR(O271&lt;&gt;"",P271&lt;&gt;"",Q271&lt;&gt;""),"Opt 2: "&amp;VLOOKUP(N271,Deliverables!$A$4:$G$42,3,FALSE)&amp;CHAR(10),"")&amp; IF(S271&lt;&gt;"","Opt 5: "&amp;VLOOKUP(R271,Deliverables!$A$4:$G$42,4,FALSE)&amp;CHAR(10),"")&amp; IF(OR(U271&lt;&gt;"",V271&lt;&gt;"",W271&lt;&gt;""),"Opt 3: "&amp;VLOOKUP(T271,Deliverables!$A$4:$G$42,5,FALSE)&amp;CHAR(10),"")&amp; IF(Y271&lt;&gt;"","Opt 4: "&amp;VLOOKUP(X271,Deliverables!$A$4:$G$42,6,FALSE)&amp;CHAR(10),"")&amp; IF(AA271&lt;&gt;"","Opt 7: "&amp;VLOOKUP(Z271,Deliverables!$A$4:$G$42,7,FALSE),""),"&lt;Autofilled&gt;")</f>
        <v>Opt 3: RAN5#87 (May-20)
Opt 4: RAN5#87 (May-20)
Opt 7: RAN5#87 (May-20)</v>
      </c>
      <c r="I271" s="36" t="s">
        <v>741</v>
      </c>
      <c r="J271" s="36" t="s">
        <v>1366</v>
      </c>
      <c r="K271" s="53">
        <v>1</v>
      </c>
      <c r="L271" s="37">
        <f t="shared" si="14"/>
        <v>0.80000000000000016</v>
      </c>
      <c r="M271" s="152"/>
      <c r="N271" s="137"/>
      <c r="O271" s="105"/>
      <c r="P271" s="105"/>
      <c r="Q271" s="132"/>
      <c r="R271" s="121"/>
      <c r="S271" s="132"/>
      <c r="T271" s="572">
        <v>8</v>
      </c>
      <c r="U271" s="104">
        <v>0.8</v>
      </c>
      <c r="V271" s="104"/>
      <c r="W271" s="132"/>
      <c r="X271" s="121">
        <v>1</v>
      </c>
      <c r="Y271" s="132">
        <v>0.8</v>
      </c>
      <c r="Z271" s="121">
        <v>1</v>
      </c>
      <c r="AA271" s="132">
        <v>0.8</v>
      </c>
      <c r="AB271" s="42"/>
      <c r="AC271" s="545"/>
      <c r="AD271" s="56"/>
    </row>
    <row r="272" spans="1:30" s="69" customFormat="1" ht="21" customHeight="1" outlineLevel="1" x14ac:dyDescent="0.25">
      <c r="A272" s="70"/>
      <c r="B272" s="70"/>
      <c r="C272" s="65" t="s">
        <v>21</v>
      </c>
      <c r="D272" s="65" t="s">
        <v>102</v>
      </c>
      <c r="E272" s="65" t="s">
        <v>143</v>
      </c>
      <c r="F272" s="65"/>
      <c r="G272" s="65"/>
      <c r="H272" s="71" t="str">
        <f>IFERROR(IF(OR(O272&lt;&gt;"",P272&lt;&gt;"",Q272&lt;&gt;""),"Opt 2: "&amp;VLOOKUP(N272,Deliverables!$A$4:$G$42,3,FALSE)&amp;CHAR(10),"")&amp; IF(S272&lt;&gt;"","Opt 5: "&amp;VLOOKUP(R272,Deliverables!$A$4:$G$42,4,FALSE)&amp;CHAR(10),"")&amp; IF(OR(U272&lt;&gt;"",V272&lt;&gt;"",W272&lt;&gt;""),"Opt 3: "&amp;VLOOKUP(T272,Deliverables!$A$4:$G$42,5,FALSE)&amp;CHAR(10),"")&amp; IF(Y272&lt;&gt;"","Opt 4: "&amp;VLOOKUP(X272,Deliverables!$A$4:$G$42,6,FALSE)&amp;CHAR(10),"")&amp; IF(AA272&lt;&gt;"","Opt 7: "&amp;VLOOKUP(Z272,Deliverables!$A$4:$G$42,7,FALSE),""),"&lt;Autofilled&gt;")</f>
        <v/>
      </c>
      <c r="I272" s="71"/>
      <c r="J272" s="71"/>
      <c r="K272" s="43"/>
      <c r="L272" s="37" t="str">
        <f t="shared" si="14"/>
        <v/>
      </c>
      <c r="M272" s="152"/>
      <c r="N272" s="137"/>
      <c r="O272" s="105"/>
      <c r="P272" s="105"/>
      <c r="Q272" s="132"/>
      <c r="R272" s="121"/>
      <c r="S272" s="132"/>
      <c r="T272" s="121"/>
      <c r="U272" s="104"/>
      <c r="V272" s="104"/>
      <c r="W272" s="132"/>
      <c r="X272" s="121"/>
      <c r="Y272" s="132"/>
      <c r="Z272" s="121"/>
      <c r="AA272" s="132"/>
      <c r="AB272" s="67"/>
      <c r="AC272" s="545"/>
    </row>
    <row r="273" spans="1:30" s="34" customFormat="1" ht="30" customHeight="1" outlineLevel="1" x14ac:dyDescent="0.25">
      <c r="A273" s="35">
        <v>179</v>
      </c>
      <c r="B273" s="35" t="s">
        <v>762</v>
      </c>
      <c r="C273" s="24" t="s">
        <v>21</v>
      </c>
      <c r="D273" s="44" t="s">
        <v>298</v>
      </c>
      <c r="E273" s="24" t="s">
        <v>304</v>
      </c>
      <c r="F273" s="24"/>
      <c r="G273" s="24" t="s">
        <v>170</v>
      </c>
      <c r="H273" s="24" t="str">
        <f>IFERROR(IF(OR(O273&lt;&gt;"",P273&lt;&gt;"",Q273&lt;&gt;""),"Opt 2: "&amp;VLOOKUP(N273,Deliverables!$A$4:$G$42,3,FALSE)&amp;CHAR(10),"")&amp; IF(S273&lt;&gt;"","Opt 5: "&amp;VLOOKUP(R273,Deliverables!$A$4:$G$42,4,FALSE)&amp;CHAR(10),"")&amp; IF(OR(U273&lt;&gt;"",V273&lt;&gt;"",W273&lt;&gt;""),"Opt 3: "&amp;VLOOKUP(T273,Deliverables!$A$4:$G$42,5,FALSE)&amp;CHAR(10),"")&amp; IF(Y273&lt;&gt;"","Opt 4: "&amp;VLOOKUP(X273,Deliverables!$A$4:$G$42,6,FALSE)&amp;CHAR(10),"")&amp; IF(AA273&lt;&gt;"","Opt 7: "&amp;VLOOKUP(Z273,Deliverables!$A$4:$G$42,7,FALSE),""),"&lt;Autofilled&gt;")</f>
        <v>Opt 3: RAN5#80 (Aug-18)
Opt 7: RAN5#87 (May-20)</v>
      </c>
      <c r="I273" s="36" t="s">
        <v>406</v>
      </c>
      <c r="J273" s="36"/>
      <c r="K273" s="53">
        <v>1</v>
      </c>
      <c r="L273" s="37">
        <f t="shared" si="14"/>
        <v>1</v>
      </c>
      <c r="M273" s="152"/>
      <c r="N273" s="137"/>
      <c r="O273" s="105"/>
      <c r="P273" s="105"/>
      <c r="Q273" s="132"/>
      <c r="R273" s="121"/>
      <c r="S273" s="132"/>
      <c r="T273" s="121">
        <v>1.5</v>
      </c>
      <c r="U273" s="104">
        <v>1</v>
      </c>
      <c r="V273" s="104"/>
      <c r="W273" s="132"/>
      <c r="X273" s="121">
        <v>1</v>
      </c>
      <c r="Y273" s="573"/>
      <c r="Z273" s="121">
        <v>1</v>
      </c>
      <c r="AA273" s="132">
        <v>1</v>
      </c>
      <c r="AB273" s="42"/>
      <c r="AC273" s="545"/>
    </row>
    <row r="274" spans="1:30" s="34" customFormat="1" ht="30.75" customHeight="1" outlineLevel="1" x14ac:dyDescent="0.25">
      <c r="A274" s="35">
        <v>180</v>
      </c>
      <c r="B274" s="35" t="s">
        <v>762</v>
      </c>
      <c r="C274" s="24" t="s">
        <v>21</v>
      </c>
      <c r="D274" s="44" t="s">
        <v>299</v>
      </c>
      <c r="E274" s="549" t="s">
        <v>305</v>
      </c>
      <c r="F274" s="24"/>
      <c r="G274" s="24" t="s">
        <v>31</v>
      </c>
      <c r="H274" s="24" t="str">
        <f>IFERROR(IF(OR(O274&lt;&gt;"",P274&lt;&gt;"",Q274&lt;&gt;""),"Opt 2: "&amp;VLOOKUP(N274,Deliverables!$A$4:$G$42,3,FALSE)&amp;CHAR(10),"")&amp; IF(S274&lt;&gt;"","Opt 5: "&amp;VLOOKUP(R274,Deliverables!$A$4:$G$42,4,FALSE)&amp;CHAR(10),"")&amp; IF(OR(U274&lt;&gt;"",V274&lt;&gt;"",W274&lt;&gt;""),"Opt 3: "&amp;VLOOKUP(T274,Deliverables!$A$4:$G$42,5,FALSE)&amp;CHAR(10),"")&amp; IF(Y274&lt;&gt;"","Opt 4: "&amp;VLOOKUP(X274,Deliverables!$A$4:$G$42,6,FALSE)&amp;CHAR(10),"")&amp; IF(AA274&lt;&gt;"","Opt 7: "&amp;VLOOKUP(Z274,Deliverables!$A$4:$G$42,7,FALSE),""),"&lt;Autofilled&gt;")</f>
        <v>Opt 3: RAN5#84 (Aug-19)
Opt 7: RAN5#87 (May-20)</v>
      </c>
      <c r="I274" s="36"/>
      <c r="J274" s="36"/>
      <c r="K274" s="53">
        <v>1</v>
      </c>
      <c r="L274" s="37">
        <f t="shared" si="14"/>
        <v>1</v>
      </c>
      <c r="M274" s="152"/>
      <c r="N274" s="137"/>
      <c r="O274" s="105"/>
      <c r="P274" s="105"/>
      <c r="Q274" s="132"/>
      <c r="R274" s="121"/>
      <c r="S274" s="132"/>
      <c r="T274" s="121">
        <v>5</v>
      </c>
      <c r="U274" s="104">
        <v>1</v>
      </c>
      <c r="V274" s="104"/>
      <c r="W274" s="132"/>
      <c r="X274" s="121">
        <v>1</v>
      </c>
      <c r="Y274" s="573"/>
      <c r="Z274" s="121">
        <v>1</v>
      </c>
      <c r="AA274" s="132">
        <v>1</v>
      </c>
      <c r="AB274" s="42"/>
      <c r="AC274" s="545"/>
    </row>
    <row r="275" spans="1:30" s="34" customFormat="1" ht="54" customHeight="1" outlineLevel="1" x14ac:dyDescent="0.25">
      <c r="A275" s="35">
        <v>181</v>
      </c>
      <c r="B275" s="35" t="s">
        <v>762</v>
      </c>
      <c r="C275" s="24" t="s">
        <v>21</v>
      </c>
      <c r="D275" s="44" t="s">
        <v>300</v>
      </c>
      <c r="E275" s="24" t="s">
        <v>176</v>
      </c>
      <c r="F275" s="24"/>
      <c r="G275" s="24" t="s">
        <v>170</v>
      </c>
      <c r="H275" s="24" t="str">
        <f>IFERROR(IF(OR(O275&lt;&gt;"",P275&lt;&gt;"",Q275&lt;&gt;""),"Opt 2: "&amp;VLOOKUP(N275,Deliverables!$A$4:$G$42,3,FALSE)&amp;CHAR(10),"")&amp; IF(S275&lt;&gt;"","Opt 5: "&amp;VLOOKUP(R275,Deliverables!$A$4:$G$42,4,FALSE)&amp;CHAR(10),"")&amp; IF(OR(U275&lt;&gt;"",V275&lt;&gt;"",W275&lt;&gt;""),"Opt 3: "&amp;VLOOKUP(T275,Deliverables!$A$4:$G$42,5,FALSE)&amp;CHAR(10),"")&amp; IF(Y275&lt;&gt;"","Opt 4: "&amp;VLOOKUP(X275,Deliverables!$A$4:$G$42,6,FALSE)&amp;CHAR(10),"")&amp; IF(AA275&lt;&gt;"","Opt 7: "&amp;VLOOKUP(Z275,Deliverables!$A$4:$G$42,7,FALSE),""),"&lt;Autofilled&gt;")</f>
        <v>Opt 3: RAN5#80 (Aug-18)
Opt 7: RAN5#87 (May-20)</v>
      </c>
      <c r="I275" s="36" t="s">
        <v>407</v>
      </c>
      <c r="J275" s="36"/>
      <c r="K275" s="53">
        <v>1</v>
      </c>
      <c r="L275" s="37">
        <f t="shared" si="14"/>
        <v>1</v>
      </c>
      <c r="M275" s="152"/>
      <c r="N275" s="137"/>
      <c r="O275" s="105"/>
      <c r="P275" s="105"/>
      <c r="Q275" s="132"/>
      <c r="R275" s="121"/>
      <c r="S275" s="132"/>
      <c r="T275" s="121">
        <v>1.5</v>
      </c>
      <c r="U275" s="104">
        <v>1</v>
      </c>
      <c r="V275" s="104"/>
      <c r="W275" s="132"/>
      <c r="X275" s="121">
        <v>1</v>
      </c>
      <c r="Y275" s="573"/>
      <c r="Z275" s="121">
        <v>1</v>
      </c>
      <c r="AA275" s="132">
        <v>1</v>
      </c>
      <c r="AB275" s="42"/>
      <c r="AC275" s="545"/>
    </row>
    <row r="276" spans="1:30" s="561" customFormat="1" ht="21" customHeight="1" outlineLevel="1" x14ac:dyDescent="0.25">
      <c r="A276" s="562"/>
      <c r="B276" s="562"/>
      <c r="C276" s="558" t="s">
        <v>21</v>
      </c>
      <c r="D276" s="558" t="s">
        <v>1011</v>
      </c>
      <c r="E276" s="558" t="s">
        <v>1015</v>
      </c>
      <c r="F276" s="558"/>
      <c r="G276" s="558"/>
      <c r="H276" s="563" t="str">
        <f>IFERROR(IF(OR(O276&lt;&gt;"",P276&lt;&gt;"",Q276&lt;&gt;""),"Opt 2: "&amp;VLOOKUP(N276,Deliverables!$A$4:$G$42,3,FALSE)&amp;CHAR(10),"")&amp; IF(S276&lt;&gt;"","Opt 5: "&amp;VLOOKUP(R276,Deliverables!$A$4:$G$42,4,FALSE)&amp;CHAR(10),"")&amp; IF(OR(U276&lt;&gt;"",V276&lt;&gt;"",W276&lt;&gt;""),"Opt 3: "&amp;VLOOKUP(T276,Deliverables!$A$4:$G$42,5,FALSE)&amp;CHAR(10),"")&amp; IF(Y276&lt;&gt;"","Opt 4: "&amp;VLOOKUP(X276,Deliverables!$A$4:$G$42,6,FALSE)&amp;CHAR(10),"")&amp; IF(AA276&lt;&gt;"","Opt 7: "&amp;VLOOKUP(Z276,Deliverables!$A$4:$G$42,7,FALSE),""),"&lt;Autofilled&gt;")</f>
        <v/>
      </c>
      <c r="I276" s="563"/>
      <c r="J276" s="563"/>
      <c r="K276" s="548"/>
      <c r="L276" s="542" t="str">
        <f>IF(COUNT(O276,P276,Q276,S276,U276,V276,W276,Y276,AA276)&gt;0,SUM(O276,P276,Q276,S276,U276,V276,W276,Y276,AA276)/COUNT(O276,P276,Q276,S276,U276,V276,W276,Y276,AA276),"")</f>
        <v/>
      </c>
      <c r="M276" s="575"/>
      <c r="N276" s="574"/>
      <c r="O276" s="571"/>
      <c r="P276" s="571"/>
      <c r="Q276" s="573"/>
      <c r="R276" s="572"/>
      <c r="S276" s="573"/>
      <c r="T276" s="572"/>
      <c r="U276" s="570"/>
      <c r="V276" s="570"/>
      <c r="W276" s="573"/>
      <c r="X276" s="572"/>
      <c r="Y276" s="573"/>
      <c r="Z276" s="572"/>
      <c r="AA276" s="573"/>
      <c r="AB276" s="559"/>
      <c r="AC276" s="545"/>
    </row>
    <row r="277" spans="1:30" s="539" customFormat="1" ht="30" customHeight="1" outlineLevel="1" x14ac:dyDescent="0.25">
      <c r="A277" s="540">
        <v>182</v>
      </c>
      <c r="B277" s="540" t="s">
        <v>762</v>
      </c>
      <c r="C277" s="536" t="s">
        <v>21</v>
      </c>
      <c r="D277" s="549" t="s">
        <v>1012</v>
      </c>
      <c r="E277" s="536" t="s">
        <v>1016</v>
      </c>
      <c r="F277" s="536"/>
      <c r="G277" s="629"/>
      <c r="H277" s="536" t="str">
        <f>IFERROR(IF(OR(O277&lt;&gt;"",P277&lt;&gt;"",Q277&lt;&gt;""),"Opt 2: "&amp;VLOOKUP(N277,Deliverables!$A$4:$G$42,3,FALSE)&amp;CHAR(10),"")&amp; IF(S277&lt;&gt;"","Opt 5: "&amp;VLOOKUP(R277,Deliverables!$A$4:$G$42,4,FALSE)&amp;CHAR(10),"")&amp; IF(OR(U277&lt;&gt;"",V277&lt;&gt;"",W277&lt;&gt;""),"Opt 3: "&amp;VLOOKUP(T277,Deliverables!$A$4:$G$42,5,FALSE)&amp;CHAR(10),"")&amp; IF(Y277&lt;&gt;"","Opt 4: "&amp;VLOOKUP(X277,Deliverables!$A$4:$G$42,6,FALSE)&amp;CHAR(10),"")&amp; IF(AA277&lt;&gt;"","Opt 7: "&amp;VLOOKUP(Z277,Deliverables!$A$4:$G$42,7,FALSE),""),"&lt;Autofilled&gt;")</f>
        <v xml:space="preserve">Opt 4: RAN5#88 (Aug-20)
</v>
      </c>
      <c r="I277" s="541"/>
      <c r="J277" s="541"/>
      <c r="K277" s="550">
        <v>1</v>
      </c>
      <c r="L277" s="542">
        <f>IF(COUNT(O277,P277,Q277,S277,U277,V277,W277,Y277,AA277)&gt;0,SUM(O277,P277,Q277,S277,U277,V277,W277,Y277,AA277)/COUNT(O277,P277,Q277,S277,U277,V277,W277,Y277,AA277),"")</f>
        <v>0</v>
      </c>
      <c r="M277" s="575"/>
      <c r="N277" s="574"/>
      <c r="O277" s="571"/>
      <c r="P277" s="571"/>
      <c r="Q277" s="573"/>
      <c r="R277" s="572"/>
      <c r="S277" s="573"/>
      <c r="T277" s="572"/>
      <c r="U277" s="573"/>
      <c r="V277" s="570"/>
      <c r="W277" s="573"/>
      <c r="X277" s="572">
        <v>2</v>
      </c>
      <c r="Y277" s="573">
        <v>0</v>
      </c>
      <c r="Z277" s="572">
        <v>1</v>
      </c>
      <c r="AA277" s="573"/>
      <c r="AB277" s="547"/>
      <c r="AC277" s="545"/>
    </row>
    <row r="278" spans="1:30" s="539" customFormat="1" ht="30.75" customHeight="1" outlineLevel="1" x14ac:dyDescent="0.25">
      <c r="A278" s="540">
        <v>183</v>
      </c>
      <c r="B278" s="540" t="s">
        <v>762</v>
      </c>
      <c r="C278" s="536" t="s">
        <v>21</v>
      </c>
      <c r="D278" s="549" t="s">
        <v>1013</v>
      </c>
      <c r="E278" s="536" t="s">
        <v>1017</v>
      </c>
      <c r="F278" s="536"/>
      <c r="G278" s="629"/>
      <c r="H278" s="536" t="str">
        <f>IFERROR(IF(OR(O278&lt;&gt;"",P278&lt;&gt;"",Q278&lt;&gt;""),"Opt 2: "&amp;VLOOKUP(N278,Deliverables!$A$4:$G$42,3,FALSE)&amp;CHAR(10),"")&amp; IF(S278&lt;&gt;"","Opt 5: "&amp;VLOOKUP(R278,Deliverables!$A$4:$G$42,4,FALSE)&amp;CHAR(10),"")&amp; IF(OR(U278&lt;&gt;"",V278&lt;&gt;"",W278&lt;&gt;""),"Opt 3: "&amp;VLOOKUP(T278,Deliverables!$A$4:$G$42,5,FALSE)&amp;CHAR(10),"")&amp; IF(Y278&lt;&gt;"","Opt 4: "&amp;VLOOKUP(X278,Deliverables!$A$4:$G$42,6,FALSE)&amp;CHAR(10),"")&amp; IF(AA278&lt;&gt;"","Opt 7: "&amp;VLOOKUP(Z278,Deliverables!$A$4:$G$42,7,FALSE),""),"&lt;Autofilled&gt;")</f>
        <v xml:space="preserve">Opt 4: RAN5#88 (Aug-20)
</v>
      </c>
      <c r="I278" s="541"/>
      <c r="J278" s="541"/>
      <c r="K278" s="550">
        <v>1</v>
      </c>
      <c r="L278" s="542">
        <f>IF(COUNT(O278,P278,Q278,S278,U278,V278,W278,Y278,AA278)&gt;0,SUM(O278,P278,Q278,S278,U278,V278,W278,Y278,AA278)/COUNT(O278,P278,Q278,S278,U278,V278,W278,Y278,AA278),"")</f>
        <v>0</v>
      </c>
      <c r="M278" s="575"/>
      <c r="N278" s="574"/>
      <c r="O278" s="571"/>
      <c r="P278" s="571"/>
      <c r="Q278" s="573"/>
      <c r="R278" s="572"/>
      <c r="S278" s="573"/>
      <c r="T278" s="572"/>
      <c r="U278" s="573"/>
      <c r="V278" s="570"/>
      <c r="W278" s="573"/>
      <c r="X278" s="572">
        <v>2</v>
      </c>
      <c r="Y278" s="573">
        <v>0</v>
      </c>
      <c r="Z278" s="572">
        <v>1</v>
      </c>
      <c r="AA278" s="573"/>
      <c r="AB278" s="547"/>
      <c r="AC278" s="545"/>
    </row>
    <row r="279" spans="1:30" s="539" customFormat="1" ht="54" customHeight="1" outlineLevel="1" x14ac:dyDescent="0.25">
      <c r="A279" s="540">
        <v>184</v>
      </c>
      <c r="B279" s="540" t="s">
        <v>762</v>
      </c>
      <c r="C279" s="536" t="s">
        <v>21</v>
      </c>
      <c r="D279" s="549" t="s">
        <v>1014</v>
      </c>
      <c r="E279" s="536" t="s">
        <v>1018</v>
      </c>
      <c r="F279" s="536"/>
      <c r="G279" s="629"/>
      <c r="H279" s="536" t="str">
        <f>IFERROR(IF(OR(O279&lt;&gt;"",P279&lt;&gt;"",Q279&lt;&gt;""),"Opt 2: "&amp;VLOOKUP(N279,Deliverables!$A$4:$G$42,3,FALSE)&amp;CHAR(10),"")&amp; IF(S279&lt;&gt;"","Opt 5: "&amp;VLOOKUP(R279,Deliverables!$A$4:$G$42,4,FALSE)&amp;CHAR(10),"")&amp; IF(OR(U279&lt;&gt;"",V279&lt;&gt;"",W279&lt;&gt;""),"Opt 3: "&amp;VLOOKUP(T279,Deliverables!$A$4:$G$42,5,FALSE)&amp;CHAR(10),"")&amp; IF(Y279&lt;&gt;"","Opt 4: "&amp;VLOOKUP(X279,Deliverables!$A$4:$G$42,6,FALSE)&amp;CHAR(10),"")&amp; IF(AA279&lt;&gt;"","Opt 7: "&amp;VLOOKUP(Z279,Deliverables!$A$4:$G$42,7,FALSE),""),"&lt;Autofilled&gt;")</f>
        <v xml:space="preserve">Opt 4: RAN5#88 (Aug-20)
</v>
      </c>
      <c r="I279" s="541"/>
      <c r="J279" s="541"/>
      <c r="K279" s="550">
        <v>1</v>
      </c>
      <c r="L279" s="542">
        <f>IF(COUNT(O279,P279,Q279,S279,U279,V279,W279,Y279,AA279)&gt;0,SUM(O279,P279,Q279,S279,U279,V279,W279,Y279,AA279)/COUNT(O279,P279,Q279,S279,U279,V279,W279,Y279,AA279),"")</f>
        <v>0</v>
      </c>
      <c r="M279" s="575"/>
      <c r="N279" s="574"/>
      <c r="O279" s="571"/>
      <c r="P279" s="571"/>
      <c r="Q279" s="573"/>
      <c r="R279" s="572"/>
      <c r="S279" s="573"/>
      <c r="T279" s="572"/>
      <c r="U279" s="573"/>
      <c r="V279" s="570"/>
      <c r="W279" s="573"/>
      <c r="X279" s="572">
        <v>2</v>
      </c>
      <c r="Y279" s="573">
        <v>0</v>
      </c>
      <c r="Z279" s="572">
        <v>1</v>
      </c>
      <c r="AA279" s="573"/>
      <c r="AB279" s="547"/>
      <c r="AC279" s="545"/>
    </row>
    <row r="280" spans="1:30" s="69" customFormat="1" ht="51" customHeight="1" outlineLevel="1" x14ac:dyDescent="0.25">
      <c r="A280" s="64"/>
      <c r="B280" s="64"/>
      <c r="C280" s="65" t="s">
        <v>21</v>
      </c>
      <c r="D280" s="65" t="s">
        <v>103</v>
      </c>
      <c r="E280" s="65" t="s">
        <v>144</v>
      </c>
      <c r="F280" s="65"/>
      <c r="G280" s="65"/>
      <c r="H280" s="71" t="str">
        <f>IFERROR(IF(OR(O280&lt;&gt;"",P280&lt;&gt;"",Q280&lt;&gt;""),"Opt 2: "&amp;VLOOKUP(N280,Deliverables!$A$4:$G$42,3,FALSE)&amp;CHAR(10),"")&amp; IF(S280&lt;&gt;"","Opt 5: "&amp;VLOOKUP(R280,Deliverables!$A$4:$G$42,4,FALSE)&amp;CHAR(10),"")&amp; IF(OR(U280&lt;&gt;"",V280&lt;&gt;"",W280&lt;&gt;""),"Opt 3: "&amp;VLOOKUP(T280,Deliverables!$A$4:$G$42,5,FALSE)&amp;CHAR(10),"")&amp; IF(Y280&lt;&gt;"","Opt 4: "&amp;VLOOKUP(X280,Deliverables!$A$4:$G$42,6,FALSE)&amp;CHAR(10),"")&amp; IF(AA280&lt;&gt;"","Opt 7: "&amp;VLOOKUP(Z280,Deliverables!$A$4:$G$42,7,FALSE),""),"&lt;Autofilled&gt;")</f>
        <v/>
      </c>
      <c r="I280" s="71"/>
      <c r="J280" s="71"/>
      <c r="K280" s="53"/>
      <c r="L280" s="37" t="str">
        <f t="shared" si="14"/>
        <v/>
      </c>
      <c r="M280" s="152"/>
      <c r="N280" s="137"/>
      <c r="O280" s="105"/>
      <c r="P280" s="105"/>
      <c r="Q280" s="132"/>
      <c r="R280" s="121"/>
      <c r="S280" s="132"/>
      <c r="T280" s="121"/>
      <c r="U280" s="104"/>
      <c r="V280" s="104"/>
      <c r="W280" s="132"/>
      <c r="X280" s="121"/>
      <c r="Y280" s="132"/>
      <c r="Z280" s="121"/>
      <c r="AA280" s="132"/>
      <c r="AB280" s="67"/>
      <c r="AC280" s="545"/>
    </row>
    <row r="281" spans="1:30" s="34" customFormat="1" ht="51" customHeight="1" outlineLevel="1" x14ac:dyDescent="0.25">
      <c r="A281" s="35">
        <v>185</v>
      </c>
      <c r="B281" s="35" t="s">
        <v>762</v>
      </c>
      <c r="C281" s="24" t="s">
        <v>21</v>
      </c>
      <c r="D281" s="44" t="s">
        <v>334</v>
      </c>
      <c r="E281" s="24" t="s">
        <v>306</v>
      </c>
      <c r="F281" s="24"/>
      <c r="G281" s="44" t="s">
        <v>337</v>
      </c>
      <c r="H281" s="24" t="str">
        <f>IFERROR(IF(OR(O281&lt;&gt;"",P281&lt;&gt;"",Q281&lt;&gt;""),"Opt 2: "&amp;VLOOKUP(N281,Deliverables!$A$4:$G$42,3,FALSE)&amp;CHAR(10),"")&amp; IF(S281&lt;&gt;"","Opt 5: "&amp;VLOOKUP(R281,Deliverables!$A$4:$G$42,4,FALSE)&amp;CHAR(10),"")&amp; IF(OR(U281&lt;&gt;"",V281&lt;&gt;"",W281&lt;&gt;""),"Opt 3: "&amp;VLOOKUP(T281,Deliverables!$A$4:$G$42,5,FALSE)&amp;CHAR(10),"")&amp; IF(Y281&lt;&gt;"","Opt 4: "&amp;VLOOKUP(X281,Deliverables!$A$4:$G$42,6,FALSE)&amp;CHAR(10),"")&amp; IF(AA281&lt;&gt;"","Opt 7: "&amp;VLOOKUP(Z281,Deliverables!$A$4:$G$42,7,FALSE),""),"&lt;Autofilled&gt;")</f>
        <v>Opt 3: RAN5#83 (May-19)
  MU: RAN5#83 (May-19)
  TT: RAN5#83 (May-19)
Opt 4: RAN5#87 (May-20)
Opt 7: RAN5#87 (May-20)</v>
      </c>
      <c r="I281" s="36" t="s">
        <v>795</v>
      </c>
      <c r="J281" s="36"/>
      <c r="K281" s="53">
        <v>1</v>
      </c>
      <c r="L281" s="37">
        <f t="shared" si="14"/>
        <v>1</v>
      </c>
      <c r="M281" s="152"/>
      <c r="N281" s="137"/>
      <c r="O281" s="105"/>
      <c r="P281" s="105"/>
      <c r="Q281" s="132"/>
      <c r="R281" s="121"/>
      <c r="S281" s="132"/>
      <c r="T281" s="121" t="s">
        <v>700</v>
      </c>
      <c r="U281" s="104"/>
      <c r="V281" s="104">
        <v>1</v>
      </c>
      <c r="W281" s="132"/>
      <c r="X281" s="121">
        <v>1</v>
      </c>
      <c r="Y281" s="132">
        <v>1</v>
      </c>
      <c r="Z281" s="121">
        <v>1</v>
      </c>
      <c r="AA281" s="132">
        <v>1</v>
      </c>
      <c r="AB281" s="42"/>
      <c r="AC281" s="545"/>
      <c r="AD281" s="56"/>
    </row>
    <row r="282" spans="1:30" s="488" customFormat="1" ht="51" customHeight="1" outlineLevel="1" x14ac:dyDescent="0.25">
      <c r="A282" s="485"/>
      <c r="B282" s="485"/>
      <c r="C282" s="486" t="s">
        <v>21</v>
      </c>
      <c r="D282" s="486" t="s">
        <v>959</v>
      </c>
      <c r="E282" s="486" t="s">
        <v>960</v>
      </c>
      <c r="F282" s="486"/>
      <c r="G282" s="486"/>
      <c r="H282" s="489"/>
      <c r="I282" s="489"/>
      <c r="J282" s="489"/>
      <c r="K282" s="483"/>
      <c r="L282" s="480"/>
      <c r="M282" s="495"/>
      <c r="N282" s="494"/>
      <c r="O282" s="491"/>
      <c r="P282" s="491"/>
      <c r="Q282" s="493"/>
      <c r="R282" s="492"/>
      <c r="S282" s="493"/>
      <c r="T282" s="493"/>
      <c r="U282" s="490"/>
      <c r="V282" s="493"/>
      <c r="W282" s="493"/>
      <c r="X282" s="493"/>
      <c r="Y282" s="493"/>
      <c r="Z282" s="493"/>
      <c r="AA282" s="493"/>
      <c r="AB282" s="487"/>
      <c r="AC282" s="545"/>
    </row>
    <row r="283" spans="1:30" s="477" customFormat="1" ht="51" customHeight="1" outlineLevel="1" x14ac:dyDescent="0.25">
      <c r="A283" s="478">
        <v>186</v>
      </c>
      <c r="B283" s="478"/>
      <c r="C283" s="476" t="s">
        <v>21</v>
      </c>
      <c r="D283" s="482" t="s">
        <v>961</v>
      </c>
      <c r="E283" s="476" t="s">
        <v>962</v>
      </c>
      <c r="F283" s="476"/>
      <c r="G283" s="482"/>
      <c r="H283" s="476"/>
      <c r="I283" s="479"/>
      <c r="J283" s="479" t="s">
        <v>861</v>
      </c>
      <c r="K283" s="483">
        <v>0</v>
      </c>
      <c r="L283" s="480"/>
      <c r="M283" s="495"/>
      <c r="N283" s="494"/>
      <c r="O283" s="491"/>
      <c r="P283" s="491"/>
      <c r="Q283" s="493"/>
      <c r="R283" s="492"/>
      <c r="S283" s="493"/>
      <c r="T283" s="492"/>
      <c r="U283" s="490"/>
      <c r="V283" s="490"/>
      <c r="W283" s="493"/>
      <c r="X283" s="492"/>
      <c r="Y283" s="493"/>
      <c r="Z283" s="492"/>
      <c r="AA283" s="493"/>
      <c r="AB283" s="481"/>
      <c r="AC283" s="545"/>
      <c r="AD283" s="484"/>
    </row>
    <row r="284" spans="1:30" s="477" customFormat="1" ht="51" customHeight="1" outlineLevel="1" x14ac:dyDescent="0.25">
      <c r="A284" s="478">
        <v>187</v>
      </c>
      <c r="B284" s="478"/>
      <c r="C284" s="476" t="s">
        <v>21</v>
      </c>
      <c r="D284" s="482" t="s">
        <v>963</v>
      </c>
      <c r="E284" s="476" t="s">
        <v>964</v>
      </c>
      <c r="F284" s="476"/>
      <c r="G284" s="482"/>
      <c r="H284" s="476"/>
      <c r="I284" s="479"/>
      <c r="J284" s="479" t="s">
        <v>861</v>
      </c>
      <c r="K284" s="483">
        <v>0</v>
      </c>
      <c r="L284" s="480"/>
      <c r="M284" s="495"/>
      <c r="N284" s="494"/>
      <c r="O284" s="491"/>
      <c r="P284" s="491"/>
      <c r="Q284" s="493"/>
      <c r="R284" s="492"/>
      <c r="S284" s="493"/>
      <c r="T284" s="492"/>
      <c r="U284" s="490"/>
      <c r="V284" s="490"/>
      <c r="W284" s="493"/>
      <c r="X284" s="492"/>
      <c r="Y284" s="493"/>
      <c r="Z284" s="492"/>
      <c r="AA284" s="493"/>
      <c r="AB284" s="481"/>
      <c r="AC284" s="545"/>
      <c r="AD284" s="484"/>
    </row>
    <row r="285" spans="1:30" s="477" customFormat="1" ht="51" customHeight="1" outlineLevel="1" x14ac:dyDescent="0.25">
      <c r="A285" s="478">
        <v>188</v>
      </c>
      <c r="B285" s="478"/>
      <c r="C285" s="476" t="s">
        <v>21</v>
      </c>
      <c r="D285" s="482" t="s">
        <v>965</v>
      </c>
      <c r="E285" s="476" t="s">
        <v>966</v>
      </c>
      <c r="F285" s="476"/>
      <c r="G285" s="482"/>
      <c r="H285" s="476"/>
      <c r="I285" s="479"/>
      <c r="J285" s="479" t="s">
        <v>861</v>
      </c>
      <c r="K285" s="483">
        <v>0</v>
      </c>
      <c r="L285" s="480"/>
      <c r="M285" s="495"/>
      <c r="N285" s="494"/>
      <c r="O285" s="491"/>
      <c r="P285" s="491"/>
      <c r="Q285" s="493"/>
      <c r="R285" s="492"/>
      <c r="S285" s="493"/>
      <c r="T285" s="492"/>
      <c r="U285" s="490"/>
      <c r="V285" s="490"/>
      <c r="W285" s="493"/>
      <c r="X285" s="492"/>
      <c r="Y285" s="493"/>
      <c r="Z285" s="492"/>
      <c r="AA285" s="493"/>
      <c r="AB285" s="481"/>
      <c r="AC285" s="545"/>
      <c r="AD285" s="484"/>
    </row>
    <row r="286" spans="1:30" s="539" customFormat="1" ht="43.15" customHeight="1" outlineLevel="1" x14ac:dyDescent="0.25">
      <c r="A286" s="544">
        <v>189</v>
      </c>
      <c r="B286" s="544" t="s">
        <v>762</v>
      </c>
      <c r="C286" s="536" t="s">
        <v>21</v>
      </c>
      <c r="D286" s="549" t="s">
        <v>1358</v>
      </c>
      <c r="E286" s="629" t="s">
        <v>1331</v>
      </c>
      <c r="F286" s="536"/>
      <c r="G286" s="549" t="s">
        <v>337</v>
      </c>
      <c r="H286" s="536" t="str">
        <f>IFERROR(IF(OR(O286&lt;&gt;"",P286&lt;&gt;"",Q286&lt;&gt;""),"Opt 2: "&amp;VLOOKUP(N286,Deliverables!$A$4:$G$42,3,FALSE)&amp;CHAR(10),"")&amp; IF(S286&lt;&gt;"","Opt 5: "&amp;VLOOKUP(R286,Deliverables!$A$4:$G$42,4,FALSE)&amp;CHAR(10),"")&amp; IF(OR(U286&lt;&gt;"",V286&lt;&gt;"",W286&lt;&gt;""),"Opt 3: "&amp;VLOOKUP(T286,Deliverables!$A$4:$G$42,5,FALSE)&amp;CHAR(10),"")&amp; IF(Y286&lt;&gt;"","Opt 4: "&amp;VLOOKUP(X286,Deliverables!$A$4:$G$42,6,FALSE)&amp;CHAR(10),"")&amp; IF(AA286&lt;&gt;"","Opt 7: "&amp;VLOOKUP(Z286,Deliverables!$A$4:$G$42,7,FALSE),""),"&lt;Autofilled&gt;")</f>
        <v>Opt 3: RAN5#88 (Aug-20)
  MU: RAN5#87 (May-20)
  TT: RAN5#87 (May-20)
Opt 4: RAN5#87 (May-20)
Opt 7: RAN5#87 (May-20)</v>
      </c>
      <c r="I286" s="618"/>
      <c r="J286" s="536" t="s">
        <v>1364</v>
      </c>
      <c r="K286" s="550">
        <v>1</v>
      </c>
      <c r="L286" s="542">
        <f>IF(COUNT(O286,P286,Q286,S286,U286,V286,W286,Y286,AA286)&gt;0,SUM(O286,P286,Q286,S286,U286,V286,W286,Y286,AA286)/COUNT(O286,P286,Q286,S286,U286,V286,W286,Y286,AA286),"")</f>
        <v>0</v>
      </c>
      <c r="M286" s="575"/>
      <c r="N286" s="574"/>
      <c r="O286" s="571"/>
      <c r="P286" s="571"/>
      <c r="Q286" s="625"/>
      <c r="R286" s="572"/>
      <c r="S286" s="625"/>
      <c r="T286" s="572" t="s">
        <v>1306</v>
      </c>
      <c r="U286" s="619"/>
      <c r="V286" s="619">
        <v>0</v>
      </c>
      <c r="W286" s="625"/>
      <c r="X286" s="572">
        <v>1</v>
      </c>
      <c r="Y286" s="619">
        <v>0</v>
      </c>
      <c r="Z286" s="572">
        <v>1</v>
      </c>
      <c r="AA286" s="619">
        <v>0</v>
      </c>
      <c r="AB286" s="547"/>
      <c r="AC286" s="545"/>
      <c r="AD286" s="551"/>
    </row>
    <row r="287" spans="1:30" s="34" customFormat="1" ht="51" customHeight="1" outlineLevel="1" x14ac:dyDescent="0.25">
      <c r="A287" s="35">
        <v>190</v>
      </c>
      <c r="B287" s="35"/>
      <c r="C287" s="24" t="s">
        <v>21</v>
      </c>
      <c r="D287" s="44" t="s">
        <v>335</v>
      </c>
      <c r="E287" s="24" t="s">
        <v>307</v>
      </c>
      <c r="F287" s="24"/>
      <c r="G287" s="44" t="s">
        <v>337</v>
      </c>
      <c r="H287" s="24" t="str">
        <f>IFERROR(IF(OR(O287&lt;&gt;"",P287&lt;&gt;"",Q287&lt;&gt;""),"Opt 2: "&amp;VLOOKUP(N287,Deliverables!$A$4:$G$42,3,FALSE)&amp;CHAR(10),"")&amp; IF(S287&lt;&gt;"","Opt 5: "&amp;VLOOKUP(R287,Deliverables!$A$4:$G$42,4,FALSE)&amp;CHAR(10),"")&amp; IF(OR(U287&lt;&gt;"",V287&lt;&gt;"",W287&lt;&gt;""),"Opt 3: "&amp;VLOOKUP(T287,Deliverables!$A$4:$G$42,5,FALSE)&amp;CHAR(10),"")&amp; IF(Y287&lt;&gt;"","Opt 4: "&amp;VLOOKUP(X287,Deliverables!$A$4:$G$42,6,FALSE)&amp;CHAR(10),"")&amp; IF(AA287&lt;&gt;"","Opt 7: "&amp;VLOOKUP(Z287,Deliverables!$A$4:$G$42,7,FALSE),""),"&lt;Autofilled&gt;")</f>
        <v>Opt 3: RAN5#88 (Aug-20)
  MU: RAN5#87 (May-20)
  TT: RAN5#87 (May-20)
Opt 4: RAN5#87 (May-20)
Opt 7: RAN5#87 (May-20)</v>
      </c>
      <c r="I287" s="36"/>
      <c r="J287" s="36" t="s">
        <v>918</v>
      </c>
      <c r="K287" s="53">
        <v>0</v>
      </c>
      <c r="L287" s="37">
        <f t="shared" si="14"/>
        <v>0</v>
      </c>
      <c r="M287" s="152"/>
      <c r="N287" s="137"/>
      <c r="O287" s="105"/>
      <c r="P287" s="105"/>
      <c r="Q287" s="132"/>
      <c r="R287" s="121"/>
      <c r="S287" s="132"/>
      <c r="T287" s="572" t="s">
        <v>1306</v>
      </c>
      <c r="U287" s="104"/>
      <c r="V287" s="104">
        <v>0</v>
      </c>
      <c r="W287" s="132"/>
      <c r="X287" s="121">
        <v>1</v>
      </c>
      <c r="Y287" s="132">
        <v>0</v>
      </c>
      <c r="Z287" s="121">
        <v>1</v>
      </c>
      <c r="AA287" s="132">
        <v>0</v>
      </c>
      <c r="AB287" s="42"/>
      <c r="AC287" s="545"/>
    </row>
    <row r="288" spans="1:30" s="34" customFormat="1" ht="51" customHeight="1" outlineLevel="1" x14ac:dyDescent="0.25">
      <c r="A288" s="35">
        <v>191</v>
      </c>
      <c r="B288" s="35" t="s">
        <v>762</v>
      </c>
      <c r="C288" s="24" t="s">
        <v>21</v>
      </c>
      <c r="D288" s="44" t="s">
        <v>336</v>
      </c>
      <c r="E288" s="24" t="s">
        <v>308</v>
      </c>
      <c r="F288" s="24"/>
      <c r="G288" s="44" t="s">
        <v>337</v>
      </c>
      <c r="H288" s="24" t="str">
        <f>IFERROR(IF(OR(O288&lt;&gt;"",P288&lt;&gt;"",Q288&lt;&gt;""),"Opt 2: "&amp;VLOOKUP(N288,Deliverables!$A$4:$G$42,3,FALSE)&amp;CHAR(10),"")&amp; IF(S288&lt;&gt;"","Opt 5: "&amp;VLOOKUP(R288,Deliverables!$A$4:$G$42,4,FALSE)&amp;CHAR(10),"")&amp; IF(OR(U288&lt;&gt;"",V288&lt;&gt;"",W288&lt;&gt;""),"Opt 3: "&amp;VLOOKUP(T288,Deliverables!$A$4:$G$42,5,FALSE)&amp;CHAR(10),"")&amp; IF(Y288&lt;&gt;"","Opt 4: "&amp;VLOOKUP(X288,Deliverables!$A$4:$G$42,6,FALSE)&amp;CHAR(10),"")&amp; IF(AA288&lt;&gt;"","Opt 7: "&amp;VLOOKUP(Z288,Deliverables!$A$4:$G$42,7,FALSE),""),"&lt;Autofilled&gt;")</f>
        <v>Opt 3: RAN5#88 (Aug-20)
  MU: RAN5#87 (May-20)
  TT: RAN5#87 (May-20)
Opt 4: RAN5#87 (May-20)
Opt 7: RAN5#87 (May-20)</v>
      </c>
      <c r="I288" s="36" t="s">
        <v>628</v>
      </c>
      <c r="J288" s="36"/>
      <c r="K288" s="53">
        <v>1</v>
      </c>
      <c r="L288" s="37">
        <f t="shared" si="14"/>
        <v>0.40000000000000008</v>
      </c>
      <c r="M288" s="152"/>
      <c r="N288" s="137"/>
      <c r="O288" s="105"/>
      <c r="P288" s="105"/>
      <c r="Q288" s="132"/>
      <c r="R288" s="121"/>
      <c r="S288" s="132"/>
      <c r="T288" s="572" t="s">
        <v>1306</v>
      </c>
      <c r="U288" s="104"/>
      <c r="V288" s="104">
        <v>0.4</v>
      </c>
      <c r="W288" s="132"/>
      <c r="X288" s="121">
        <v>1</v>
      </c>
      <c r="Y288" s="132">
        <v>0.4</v>
      </c>
      <c r="Z288" s="121">
        <v>1</v>
      </c>
      <c r="AA288" s="132">
        <v>0.4</v>
      </c>
      <c r="AB288" s="42"/>
      <c r="AC288" s="545"/>
      <c r="AD288" s="56"/>
    </row>
    <row r="289" spans="1:30" s="507" customFormat="1" ht="21" customHeight="1" outlineLevel="1" x14ac:dyDescent="0.25">
      <c r="A289" s="508"/>
      <c r="B289" s="508"/>
      <c r="C289" s="505" t="s">
        <v>21</v>
      </c>
      <c r="D289" s="505" t="s">
        <v>967</v>
      </c>
      <c r="E289" s="505" t="s">
        <v>968</v>
      </c>
      <c r="F289" s="505"/>
      <c r="G289" s="505"/>
      <c r="H289" s="509"/>
      <c r="I289" s="509"/>
      <c r="J289" s="509"/>
      <c r="K289" s="502"/>
      <c r="L289" s="500"/>
      <c r="M289" s="516"/>
      <c r="N289" s="515"/>
      <c r="O289" s="512"/>
      <c r="P289" s="512"/>
      <c r="Q289" s="514"/>
      <c r="R289" s="513"/>
      <c r="S289" s="514"/>
      <c r="T289" s="513"/>
      <c r="U289" s="511"/>
      <c r="V289" s="578"/>
      <c r="W289" s="514"/>
      <c r="X289" s="513">
        <v>1</v>
      </c>
      <c r="Y289" s="578"/>
      <c r="Z289" s="513">
        <v>1</v>
      </c>
      <c r="AA289" s="578"/>
      <c r="AB289" s="506"/>
      <c r="AC289" s="545"/>
      <c r="AD289" s="510"/>
    </row>
    <row r="290" spans="1:30" s="497" customFormat="1" ht="51" customHeight="1" outlineLevel="1" x14ac:dyDescent="0.25">
      <c r="A290" s="498">
        <v>192</v>
      </c>
      <c r="B290" s="498"/>
      <c r="C290" s="496" t="s">
        <v>21</v>
      </c>
      <c r="D290" s="503" t="s">
        <v>969</v>
      </c>
      <c r="E290" s="496" t="s">
        <v>970</v>
      </c>
      <c r="F290" s="496"/>
      <c r="G290" s="503"/>
      <c r="H290" s="496"/>
      <c r="I290" s="499"/>
      <c r="J290" s="499"/>
      <c r="K290" s="504"/>
      <c r="L290" s="500"/>
      <c r="M290" s="516"/>
      <c r="N290" s="515"/>
      <c r="O290" s="512"/>
      <c r="P290" s="512"/>
      <c r="Q290" s="514"/>
      <c r="R290" s="513"/>
      <c r="S290" s="514"/>
      <c r="T290" s="513"/>
      <c r="U290" s="511"/>
      <c r="V290" s="511"/>
      <c r="W290" s="514"/>
      <c r="X290" s="513"/>
      <c r="Y290" s="514"/>
      <c r="Z290" s="513"/>
      <c r="AA290" s="514"/>
      <c r="AB290" s="501"/>
      <c r="AC290" s="545"/>
    </row>
    <row r="291" spans="1:30" s="497" customFormat="1" ht="51" customHeight="1" outlineLevel="1" x14ac:dyDescent="0.25">
      <c r="A291" s="498">
        <v>193</v>
      </c>
      <c r="B291" s="498"/>
      <c r="C291" s="496" t="s">
        <v>21</v>
      </c>
      <c r="D291" s="503" t="s">
        <v>971</v>
      </c>
      <c r="E291" s="496" t="s">
        <v>972</v>
      </c>
      <c r="F291" s="496"/>
      <c r="G291" s="503"/>
      <c r="H291" s="496"/>
      <c r="I291" s="499"/>
      <c r="J291" s="499"/>
      <c r="K291" s="504"/>
      <c r="L291" s="500"/>
      <c r="M291" s="516"/>
      <c r="N291" s="515"/>
      <c r="O291" s="512"/>
      <c r="P291" s="512"/>
      <c r="Q291" s="514"/>
      <c r="R291" s="513"/>
      <c r="S291" s="514"/>
      <c r="T291" s="513"/>
      <c r="U291" s="511"/>
      <c r="V291" s="511"/>
      <c r="W291" s="514"/>
      <c r="X291" s="513"/>
      <c r="Y291" s="514"/>
      <c r="Z291" s="513"/>
      <c r="AA291" s="514"/>
      <c r="AB291" s="501"/>
      <c r="AC291" s="545"/>
    </row>
    <row r="292" spans="1:30" s="497" customFormat="1" ht="51" customHeight="1" outlineLevel="1" x14ac:dyDescent="0.25">
      <c r="A292" s="498">
        <v>194</v>
      </c>
      <c r="B292" s="498"/>
      <c r="C292" s="496" t="s">
        <v>21</v>
      </c>
      <c r="D292" s="503" t="s">
        <v>973</v>
      </c>
      <c r="E292" s="496" t="s">
        <v>974</v>
      </c>
      <c r="F292" s="496"/>
      <c r="G292" s="503"/>
      <c r="H292" s="496"/>
      <c r="I292" s="499"/>
      <c r="J292" s="499"/>
      <c r="K292" s="504"/>
      <c r="L292" s="500"/>
      <c r="M292" s="516"/>
      <c r="N292" s="515"/>
      <c r="O292" s="512"/>
      <c r="P292" s="512"/>
      <c r="Q292" s="514"/>
      <c r="R292" s="513"/>
      <c r="S292" s="514"/>
      <c r="T292" s="513"/>
      <c r="U292" s="511"/>
      <c r="V292" s="511"/>
      <c r="W292" s="514"/>
      <c r="X292" s="513"/>
      <c r="Y292" s="514"/>
      <c r="Z292" s="513"/>
      <c r="AA292" s="514"/>
      <c r="AB292" s="501"/>
      <c r="AC292" s="545"/>
    </row>
    <row r="293" spans="1:30" s="539" customFormat="1" ht="43.15" customHeight="1" outlineLevel="1" x14ac:dyDescent="0.25">
      <c r="A293" s="544">
        <v>195</v>
      </c>
      <c r="B293" s="544" t="s">
        <v>762</v>
      </c>
      <c r="C293" s="536" t="s">
        <v>21</v>
      </c>
      <c r="D293" s="549" t="s">
        <v>1332</v>
      </c>
      <c r="E293" s="629" t="s">
        <v>1330</v>
      </c>
      <c r="F293" s="536"/>
      <c r="G293" s="549" t="s">
        <v>337</v>
      </c>
      <c r="H293" s="536" t="str">
        <f>IFERROR(IF(OR(O293&lt;&gt;"",P293&lt;&gt;"",Q293&lt;&gt;""),"Opt 2: "&amp;VLOOKUP(N293,Deliverables!$A$4:$G$42,3,FALSE)&amp;CHAR(10),"")&amp; IF(S293&lt;&gt;"","Opt 5: "&amp;VLOOKUP(R293,Deliverables!$A$4:$G$42,4,FALSE)&amp;CHAR(10),"")&amp; IF(OR(U293&lt;&gt;"",V293&lt;&gt;"",W293&lt;&gt;""),"Opt 3: "&amp;VLOOKUP(T293,Deliverables!$A$4:$G$42,5,FALSE)&amp;CHAR(10),"")&amp; IF(Y293&lt;&gt;"","Opt 4: "&amp;VLOOKUP(X293,Deliverables!$A$4:$G$42,6,FALSE)&amp;CHAR(10),"")&amp; IF(AA293&lt;&gt;"","Opt 7: "&amp;VLOOKUP(Z293,Deliverables!$A$4:$G$42,7,FALSE),""),"&lt;Autofilled&gt;")</f>
        <v>Opt 3: RAN5#88 (Aug-20)
  MU: RAN5#87 (May-20)
  TT: RAN5#87 (May-20)
Opt 4: RAN5#87 (May-20)
Opt 7: RAN5#87 (May-20)</v>
      </c>
      <c r="I293" s="618"/>
      <c r="J293" s="536" t="s">
        <v>1364</v>
      </c>
      <c r="K293" s="550">
        <v>1</v>
      </c>
      <c r="L293" s="542">
        <f>IF(COUNT(O293,P293,Q293,S293,U293,V293,W293,Y293,AA293)&gt;0,SUM(O293,P293,Q293,S293,U293,V293,W293,Y293,AA293)/COUNT(O293,P293,Q293,S293,U293,V293,W293,Y293,AA293),"")</f>
        <v>0</v>
      </c>
      <c r="M293" s="575"/>
      <c r="N293" s="574"/>
      <c r="O293" s="571"/>
      <c r="P293" s="571"/>
      <c r="Q293" s="625"/>
      <c r="R293" s="572"/>
      <c r="S293" s="625"/>
      <c r="T293" s="572" t="s">
        <v>1306</v>
      </c>
      <c r="U293" s="619"/>
      <c r="V293" s="619">
        <v>0</v>
      </c>
      <c r="W293" s="625"/>
      <c r="X293" s="572">
        <v>1</v>
      </c>
      <c r="Y293" s="619">
        <v>0</v>
      </c>
      <c r="Z293" s="572">
        <v>1</v>
      </c>
      <c r="AA293" s="619">
        <v>0</v>
      </c>
      <c r="AB293" s="547"/>
      <c r="AC293" s="545"/>
      <c r="AD293" s="551"/>
    </row>
    <row r="294" spans="1:30" s="69" customFormat="1" ht="21" customHeight="1" outlineLevel="1" x14ac:dyDescent="0.25">
      <c r="A294" s="70"/>
      <c r="B294" s="70"/>
      <c r="C294" s="65" t="s">
        <v>21</v>
      </c>
      <c r="D294" s="65" t="s">
        <v>104</v>
      </c>
      <c r="E294" s="589" t="s">
        <v>1229</v>
      </c>
      <c r="F294" s="65"/>
      <c r="G294" s="65"/>
      <c r="H294" s="71" t="str">
        <f>IFERROR(IF(OR(O294&lt;&gt;"",P294&lt;&gt;"",Q294&lt;&gt;""),"Opt 2: "&amp;VLOOKUP(N294,Deliverables!$A$4:$G$42,3,FALSE)&amp;CHAR(10),"")&amp; IF(S294&lt;&gt;"","Opt 5: "&amp;VLOOKUP(R294,Deliverables!$A$4:$G$42,4,FALSE)&amp;CHAR(10),"")&amp; IF(OR(U294&lt;&gt;"",V294&lt;&gt;"",W294&lt;&gt;""),"Opt 3: "&amp;VLOOKUP(T294,Deliverables!$A$4:$G$42,5,FALSE)&amp;CHAR(10),"")&amp; IF(Y294&lt;&gt;"","Opt 4: "&amp;VLOOKUP(X294,Deliverables!$A$4:$G$42,6,FALSE)&amp;CHAR(10),"")&amp; IF(AA294&lt;&gt;"","Opt 7: "&amp;VLOOKUP(Z294,Deliverables!$A$4:$G$42,7,FALSE),""),"&lt;Autofilled&gt;")</f>
        <v/>
      </c>
      <c r="I294" s="71"/>
      <c r="J294" s="71"/>
      <c r="K294" s="43"/>
      <c r="L294" s="37" t="str">
        <f t="shared" si="14"/>
        <v/>
      </c>
      <c r="M294" s="152"/>
      <c r="N294" s="137"/>
      <c r="O294" s="105"/>
      <c r="P294" s="105"/>
      <c r="Q294" s="132"/>
      <c r="R294" s="121"/>
      <c r="S294" s="132"/>
      <c r="T294" s="121"/>
      <c r="U294" s="104"/>
      <c r="V294" s="104"/>
      <c r="W294" s="132"/>
      <c r="X294" s="121"/>
      <c r="Y294" s="132"/>
      <c r="Z294" s="121"/>
      <c r="AA294" s="132"/>
      <c r="AB294" s="67"/>
      <c r="AC294" s="545"/>
      <c r="AD294" s="85"/>
    </row>
    <row r="295" spans="1:30" s="69" customFormat="1" ht="21" customHeight="1" outlineLevel="1" x14ac:dyDescent="0.25">
      <c r="A295" s="64"/>
      <c r="B295" s="64"/>
      <c r="C295" s="65" t="s">
        <v>21</v>
      </c>
      <c r="D295" s="65" t="s">
        <v>105</v>
      </c>
      <c r="E295" s="65" t="s">
        <v>145</v>
      </c>
      <c r="F295" s="65"/>
      <c r="G295" s="65"/>
      <c r="H295" s="71" t="str">
        <f>IFERROR(IF(OR(O295&lt;&gt;"",P295&lt;&gt;"",Q295&lt;&gt;""),"Opt 2: "&amp;VLOOKUP(N295,Deliverables!$A$4:$G$42,3,FALSE)&amp;CHAR(10),"")&amp; IF(S295&lt;&gt;"","Opt 5: "&amp;VLOOKUP(R295,Deliverables!$A$4:$G$42,4,FALSE)&amp;CHAR(10),"")&amp; IF(OR(U295&lt;&gt;"",V295&lt;&gt;"",W295&lt;&gt;""),"Opt 3: "&amp;VLOOKUP(T295,Deliverables!$A$4:$G$42,5,FALSE)&amp;CHAR(10),"")&amp; IF(Y295&lt;&gt;"","Opt 4: "&amp;VLOOKUP(X295,Deliverables!$A$4:$G$42,6,FALSE)&amp;CHAR(10),"")&amp; IF(AA295&lt;&gt;"","Opt 7: "&amp;VLOOKUP(Z295,Deliverables!$A$4:$G$42,7,FALSE),""),"&lt;Autofilled&gt;")</f>
        <v/>
      </c>
      <c r="I295" s="71"/>
      <c r="J295" s="71"/>
      <c r="K295" s="43"/>
      <c r="L295" s="37" t="str">
        <f t="shared" si="14"/>
        <v/>
      </c>
      <c r="M295" s="152"/>
      <c r="N295" s="137"/>
      <c r="O295" s="105"/>
      <c r="P295" s="105"/>
      <c r="Q295" s="132"/>
      <c r="R295" s="121"/>
      <c r="S295" s="132"/>
      <c r="T295" s="121"/>
      <c r="U295" s="104"/>
      <c r="V295" s="104"/>
      <c r="W295" s="132"/>
      <c r="X295" s="121"/>
      <c r="Y295" s="132"/>
      <c r="Z295" s="121"/>
      <c r="AA295" s="132"/>
      <c r="AB295" s="67"/>
      <c r="AC295" s="545"/>
    </row>
    <row r="296" spans="1:30" s="34" customFormat="1" ht="21" customHeight="1" outlineLevel="1" x14ac:dyDescent="0.25">
      <c r="A296" s="35">
        <v>196</v>
      </c>
      <c r="B296" s="35" t="s">
        <v>762</v>
      </c>
      <c r="C296" s="24" t="s">
        <v>21</v>
      </c>
      <c r="D296" s="44" t="s">
        <v>313</v>
      </c>
      <c r="E296" s="24" t="s">
        <v>309</v>
      </c>
      <c r="F296" s="24"/>
      <c r="G296" s="24" t="s">
        <v>30</v>
      </c>
      <c r="H296" s="24" t="str">
        <f>IFERROR(IF(OR(O296&lt;&gt;"",P296&lt;&gt;"",Q296&lt;&gt;""),"Opt 2: "&amp;VLOOKUP(N296,Deliverables!$A$4:$G$42,3,FALSE)&amp;CHAR(10),"")&amp; IF(S296&lt;&gt;"","Opt 5: "&amp;VLOOKUP(R296,Deliverables!$A$4:$G$42,4,FALSE)&amp;CHAR(10),"")&amp; IF(OR(U296&lt;&gt;"",V296&lt;&gt;"",W296&lt;&gt;""),"Opt 3: "&amp;VLOOKUP(T296,Deliverables!$A$4:$G$42,5,FALSE)&amp;CHAR(10),"")&amp; IF(Y296&lt;&gt;"","Opt 4: "&amp;VLOOKUP(X296,Deliverables!$A$4:$G$42,6,FALSE)&amp;CHAR(10),"")&amp; IF(AA296&lt;&gt;"","Opt 7: "&amp;VLOOKUP(Z296,Deliverables!$A$4:$G$42,7,FALSE),""),"&lt;Autofilled&gt;")</f>
        <v>Opt 3: RAN5#81 (Nov-18)
Opt 4: RAN5#87 (May-20)
Opt 7: RAN5#87 (May-20)</v>
      </c>
      <c r="I296" s="36" t="s">
        <v>616</v>
      </c>
      <c r="J296" s="36"/>
      <c r="K296" s="53">
        <v>1</v>
      </c>
      <c r="L296" s="37">
        <f t="shared" si="14"/>
        <v>1</v>
      </c>
      <c r="M296" s="152"/>
      <c r="N296" s="137"/>
      <c r="O296" s="105"/>
      <c r="P296" s="105"/>
      <c r="Q296" s="132"/>
      <c r="R296" s="121"/>
      <c r="S296" s="132"/>
      <c r="T296" s="121">
        <v>2</v>
      </c>
      <c r="U296" s="104">
        <v>1</v>
      </c>
      <c r="V296" s="104"/>
      <c r="W296" s="132"/>
      <c r="X296" s="121">
        <v>1</v>
      </c>
      <c r="Y296" s="132">
        <v>1</v>
      </c>
      <c r="Z296" s="121">
        <v>1</v>
      </c>
      <c r="AA296" s="132">
        <v>1</v>
      </c>
      <c r="AB296" s="42"/>
      <c r="AC296" s="545"/>
    </row>
    <row r="297" spans="1:30" s="34" customFormat="1" ht="31.5" customHeight="1" outlineLevel="1" x14ac:dyDescent="0.25">
      <c r="A297" s="35">
        <v>197</v>
      </c>
      <c r="B297" s="35" t="s">
        <v>762</v>
      </c>
      <c r="C297" s="24" t="s">
        <v>21</v>
      </c>
      <c r="D297" s="44" t="s">
        <v>314</v>
      </c>
      <c r="E297" s="24" t="s">
        <v>310</v>
      </c>
      <c r="F297" s="24"/>
      <c r="G297" s="24" t="s">
        <v>30</v>
      </c>
      <c r="H297" s="24" t="str">
        <f>IFERROR(IF(OR(O297&lt;&gt;"",P297&lt;&gt;"",Q297&lt;&gt;""),"Opt 2: "&amp;VLOOKUP(N297,Deliverables!$A$4:$G$42,3,FALSE)&amp;CHAR(10),"")&amp; IF(S297&lt;&gt;"","Opt 5: "&amp;VLOOKUP(R297,Deliverables!$A$4:$G$42,4,FALSE)&amp;CHAR(10),"")&amp; IF(OR(U297&lt;&gt;"",V297&lt;&gt;"",W297&lt;&gt;""),"Opt 3: "&amp;VLOOKUP(T297,Deliverables!$A$4:$G$42,5,FALSE)&amp;CHAR(10),"")&amp; IF(Y297&lt;&gt;"","Opt 4: "&amp;VLOOKUP(X297,Deliverables!$A$4:$G$42,6,FALSE)&amp;CHAR(10),"")&amp; IF(AA297&lt;&gt;"","Opt 7: "&amp;VLOOKUP(Z297,Deliverables!$A$4:$G$42,7,FALSE),""),"&lt;Autofilled&gt;")</f>
        <v>Opt 3: RAN5#81 (Nov-18)
Opt 4: RAN5#87 (May-20)
Opt 7: RAN5#87 (May-20)</v>
      </c>
      <c r="I297" s="36" t="s">
        <v>617</v>
      </c>
      <c r="J297" s="36"/>
      <c r="K297" s="53">
        <v>1</v>
      </c>
      <c r="L297" s="37">
        <f t="shared" si="14"/>
        <v>1</v>
      </c>
      <c r="M297" s="152"/>
      <c r="N297" s="137"/>
      <c r="O297" s="105"/>
      <c r="P297" s="105"/>
      <c r="Q297" s="132"/>
      <c r="R297" s="121"/>
      <c r="S297" s="132"/>
      <c r="T297" s="121">
        <v>2</v>
      </c>
      <c r="U297" s="104">
        <v>1</v>
      </c>
      <c r="V297" s="104"/>
      <c r="W297" s="132"/>
      <c r="X297" s="121">
        <v>1</v>
      </c>
      <c r="Y297" s="132">
        <v>1</v>
      </c>
      <c r="Z297" s="121">
        <v>1</v>
      </c>
      <c r="AA297" s="132">
        <v>1</v>
      </c>
      <c r="AB297" s="42"/>
      <c r="AC297" s="545"/>
    </row>
    <row r="298" spans="1:30" s="69" customFormat="1" ht="21" customHeight="1" outlineLevel="1" x14ac:dyDescent="0.25">
      <c r="A298" s="70"/>
      <c r="B298" s="70"/>
      <c r="C298" s="65" t="s">
        <v>21</v>
      </c>
      <c r="D298" s="65" t="s">
        <v>106</v>
      </c>
      <c r="E298" s="65" t="s">
        <v>146</v>
      </c>
      <c r="F298" s="65"/>
      <c r="G298" s="65"/>
      <c r="H298" s="71" t="str">
        <f>IFERROR(IF(OR(O298&lt;&gt;"",P298&lt;&gt;"",Q298&lt;&gt;""),"Opt 2: "&amp;VLOOKUP(N298,Deliverables!$A$4:$G$42,3,FALSE)&amp;CHAR(10),"")&amp; IF(S298&lt;&gt;"","Opt 5: "&amp;VLOOKUP(R298,Deliverables!$A$4:$G$42,4,FALSE)&amp;CHAR(10),"")&amp; IF(OR(U298&lt;&gt;"",V298&lt;&gt;"",W298&lt;&gt;""),"Opt 3: "&amp;VLOOKUP(T298,Deliverables!$A$4:$G$42,5,FALSE)&amp;CHAR(10),"")&amp; IF(Y298&lt;&gt;"","Opt 4: "&amp;VLOOKUP(X298,Deliverables!$A$4:$G$42,6,FALSE)&amp;CHAR(10),"")&amp; IF(AA298&lt;&gt;"","Opt 7: "&amp;VLOOKUP(Z298,Deliverables!$A$4:$G$42,7,FALSE),""),"&lt;Autofilled&gt;")</f>
        <v/>
      </c>
      <c r="I298" s="71"/>
      <c r="J298" s="71"/>
      <c r="K298" s="43"/>
      <c r="L298" s="37" t="str">
        <f t="shared" si="14"/>
        <v/>
      </c>
      <c r="M298" s="152"/>
      <c r="N298" s="137"/>
      <c r="O298" s="105"/>
      <c r="P298" s="105"/>
      <c r="Q298" s="132"/>
      <c r="R298" s="121"/>
      <c r="S298" s="132"/>
      <c r="T298" s="121"/>
      <c r="U298" s="104"/>
      <c r="V298" s="104"/>
      <c r="W298" s="132"/>
      <c r="X298" s="121"/>
      <c r="Y298" s="132"/>
      <c r="Z298" s="121"/>
      <c r="AA298" s="132"/>
      <c r="AB298" s="67"/>
      <c r="AC298" s="545"/>
    </row>
    <row r="299" spans="1:30" s="34" customFormat="1" ht="25.5" customHeight="1" outlineLevel="1" x14ac:dyDescent="0.25">
      <c r="A299" s="35">
        <v>198</v>
      </c>
      <c r="B299" s="35" t="s">
        <v>762</v>
      </c>
      <c r="C299" s="24" t="s">
        <v>21</v>
      </c>
      <c r="D299" s="44" t="s">
        <v>315</v>
      </c>
      <c r="E299" s="24" t="s">
        <v>311</v>
      </c>
      <c r="F299" s="24"/>
      <c r="G299" s="24" t="s">
        <v>30</v>
      </c>
      <c r="H299" s="24" t="str">
        <f>IFERROR(IF(OR(O299&lt;&gt;"",P299&lt;&gt;"",Q299&lt;&gt;""),"Opt 2: "&amp;VLOOKUP(N299,Deliverables!$A$4:$G$42,3,FALSE)&amp;CHAR(10),"")&amp; IF(S299&lt;&gt;"","Opt 5: "&amp;VLOOKUP(R299,Deliverables!$A$4:$G$42,4,FALSE)&amp;CHAR(10),"")&amp; IF(OR(U299&lt;&gt;"",V299&lt;&gt;"",W299&lt;&gt;""),"Opt 3: "&amp;VLOOKUP(T299,Deliverables!$A$4:$G$42,5,FALSE)&amp;CHAR(10),"")&amp; IF(Y299&lt;&gt;"","Opt 4: "&amp;VLOOKUP(X299,Deliverables!$A$4:$G$42,6,FALSE)&amp;CHAR(10),"")&amp; IF(AA299&lt;&gt;"","Opt 7: "&amp;VLOOKUP(Z299,Deliverables!$A$4:$G$42,7,FALSE),""),"&lt;Autofilled&gt;")</f>
        <v>Opt 3: RAN5#82 (Feb-19)
Opt 4: RAN5#87 (May-20)
Opt 7: RAN5#87 (May-20)</v>
      </c>
      <c r="I299" s="36" t="s">
        <v>614</v>
      </c>
      <c r="J299" s="36"/>
      <c r="K299" s="53">
        <v>1</v>
      </c>
      <c r="L299" s="37">
        <f t="shared" si="14"/>
        <v>1</v>
      </c>
      <c r="M299" s="152"/>
      <c r="N299" s="137"/>
      <c r="O299" s="105"/>
      <c r="P299" s="105"/>
      <c r="Q299" s="132"/>
      <c r="R299" s="121"/>
      <c r="S299" s="132"/>
      <c r="T299" s="121">
        <v>3</v>
      </c>
      <c r="U299" s="104">
        <v>1</v>
      </c>
      <c r="V299" s="104"/>
      <c r="W299" s="132"/>
      <c r="X299" s="121">
        <v>1</v>
      </c>
      <c r="Y299" s="132">
        <v>1</v>
      </c>
      <c r="Z299" s="121">
        <v>1</v>
      </c>
      <c r="AA299" s="132">
        <v>1</v>
      </c>
      <c r="AB299" s="42"/>
      <c r="AC299" s="545"/>
    </row>
    <row r="300" spans="1:30" s="34" customFormat="1" ht="33" customHeight="1" outlineLevel="1" x14ac:dyDescent="0.25">
      <c r="A300" s="35">
        <v>199</v>
      </c>
      <c r="B300" s="35" t="s">
        <v>762</v>
      </c>
      <c r="C300" s="24" t="s">
        <v>21</v>
      </c>
      <c r="D300" s="44" t="s">
        <v>316</v>
      </c>
      <c r="E300" s="549" t="s">
        <v>312</v>
      </c>
      <c r="F300" s="24"/>
      <c r="G300" s="24" t="s">
        <v>30</v>
      </c>
      <c r="H300" s="24" t="str">
        <f>IFERROR(IF(OR(O300&lt;&gt;"",P300&lt;&gt;"",Q300&lt;&gt;""),"Opt 2: "&amp;VLOOKUP(N300,Deliverables!$A$4:$G$42,3,FALSE)&amp;CHAR(10),"")&amp; IF(S300&lt;&gt;"","Opt 5: "&amp;VLOOKUP(R300,Deliverables!$A$4:$G$42,4,FALSE)&amp;CHAR(10),"")&amp; IF(OR(U300&lt;&gt;"",V300&lt;&gt;"",W300&lt;&gt;""),"Opt 3: "&amp;VLOOKUP(T300,Deliverables!$A$4:$G$42,5,FALSE)&amp;CHAR(10),"")&amp; IF(Y300&lt;&gt;"","Opt 4: "&amp;VLOOKUP(X300,Deliverables!$A$4:$G$42,6,FALSE)&amp;CHAR(10),"")&amp; IF(AA300&lt;&gt;"","Opt 7: "&amp;VLOOKUP(Z300,Deliverables!$A$4:$G$42,7,FALSE),""),"&lt;Autofilled&gt;")</f>
        <v>Opt 3: RAN5#87 (May-20)
Opt 4: RAN5#87 (May-20)
Opt 7: RAN5#87 (May-20)</v>
      </c>
      <c r="I300" s="36" t="s">
        <v>615</v>
      </c>
      <c r="J300" s="36" t="s">
        <v>1366</v>
      </c>
      <c r="K300" s="53">
        <v>1</v>
      </c>
      <c r="L300" s="37">
        <f t="shared" si="14"/>
        <v>0.9</v>
      </c>
      <c r="M300" s="152"/>
      <c r="N300" s="137"/>
      <c r="O300" s="105"/>
      <c r="P300" s="105"/>
      <c r="Q300" s="132"/>
      <c r="R300" s="121"/>
      <c r="S300" s="132"/>
      <c r="T300" s="572">
        <v>8</v>
      </c>
      <c r="U300" s="104">
        <v>0.9</v>
      </c>
      <c r="V300" s="104"/>
      <c r="W300" s="132"/>
      <c r="X300" s="121">
        <v>1</v>
      </c>
      <c r="Y300" s="132">
        <v>0.9</v>
      </c>
      <c r="Z300" s="121">
        <v>1</v>
      </c>
      <c r="AA300" s="132">
        <v>0.9</v>
      </c>
      <c r="AB300" s="42"/>
      <c r="AC300" s="545"/>
    </row>
    <row r="301" spans="1:30" s="69" customFormat="1" ht="21" customHeight="1" outlineLevel="1" x14ac:dyDescent="0.25">
      <c r="A301" s="64"/>
      <c r="B301" s="64"/>
      <c r="C301" s="65" t="s">
        <v>21</v>
      </c>
      <c r="D301" s="65" t="s">
        <v>107</v>
      </c>
      <c r="E301" s="65" t="s">
        <v>320</v>
      </c>
      <c r="F301" s="65"/>
      <c r="G301" s="65"/>
      <c r="H301" s="71" t="str">
        <f>IFERROR(IF(OR(O301&lt;&gt;"",P301&lt;&gt;"",Q301&lt;&gt;""),"Opt 2: "&amp;VLOOKUP(N301,Deliverables!$A$4:$G$42,3,FALSE)&amp;CHAR(10),"")&amp; IF(S301&lt;&gt;"","Opt 5: "&amp;VLOOKUP(R301,Deliverables!$A$4:$G$42,4,FALSE)&amp;CHAR(10),"")&amp; IF(OR(U301&lt;&gt;"",V301&lt;&gt;"",W301&lt;&gt;""),"Opt 3: "&amp;VLOOKUP(T301,Deliverables!$A$4:$G$42,5,FALSE)&amp;CHAR(10),"")&amp; IF(Y301&lt;&gt;"","Opt 4: "&amp;VLOOKUP(X301,Deliverables!$A$4:$G$42,6,FALSE)&amp;CHAR(10),"")&amp; IF(AA301&lt;&gt;"","Opt 7: "&amp;VLOOKUP(Z301,Deliverables!$A$4:$G$42,7,FALSE),""),"&lt;Autofilled&gt;")</f>
        <v/>
      </c>
      <c r="I301" s="71"/>
      <c r="J301" s="71"/>
      <c r="K301" s="43"/>
      <c r="L301" s="37" t="str">
        <f t="shared" si="14"/>
        <v/>
      </c>
      <c r="M301" s="152"/>
      <c r="N301" s="137"/>
      <c r="O301" s="105"/>
      <c r="P301" s="105"/>
      <c r="Q301" s="132"/>
      <c r="R301" s="121"/>
      <c r="S301" s="132"/>
      <c r="T301" s="121"/>
      <c r="U301" s="104"/>
      <c r="V301" s="104"/>
      <c r="W301" s="132"/>
      <c r="X301" s="121"/>
      <c r="Y301" s="132"/>
      <c r="Z301" s="121"/>
      <c r="AA301" s="132"/>
      <c r="AB301" s="67"/>
      <c r="AC301" s="545"/>
    </row>
    <row r="302" spans="1:30" s="34" customFormat="1" ht="21" customHeight="1" outlineLevel="1" x14ac:dyDescent="0.25">
      <c r="A302" s="39">
        <v>200</v>
      </c>
      <c r="B302" s="39" t="s">
        <v>762</v>
      </c>
      <c r="C302" s="24" t="s">
        <v>21</v>
      </c>
      <c r="D302" s="44" t="s">
        <v>317</v>
      </c>
      <c r="E302" s="24" t="s">
        <v>319</v>
      </c>
      <c r="F302" s="24"/>
      <c r="G302" s="24" t="s">
        <v>30</v>
      </c>
      <c r="H302" s="24" t="str">
        <f>IFERROR(IF(OR(O302&lt;&gt;"",P302&lt;&gt;"",Q302&lt;&gt;""),"Opt 2: "&amp;VLOOKUP(N302,Deliverables!$A$4:$G$42,3,FALSE)&amp;CHAR(10),"")&amp; IF(S302&lt;&gt;"","Opt 5: "&amp;VLOOKUP(R302,Deliverables!$A$4:$G$42,4,FALSE)&amp;CHAR(10),"")&amp; IF(OR(U302&lt;&gt;"",V302&lt;&gt;"",W302&lt;&gt;""),"Opt 3: "&amp;VLOOKUP(T302,Deliverables!$A$4:$G$42,5,FALSE)&amp;CHAR(10),"")&amp; IF(Y302&lt;&gt;"","Opt 4: "&amp;VLOOKUP(X302,Deliverables!$A$4:$G$42,6,FALSE)&amp;CHAR(10),"")&amp; IF(AA302&lt;&gt;"","Opt 7: "&amp;VLOOKUP(Z302,Deliverables!$A$4:$G$42,7,FALSE),""),"&lt;Autofilled&gt;")</f>
        <v>Opt 3: RAN5#80 (Aug-18)
Opt 7: RAN5#87 (May-20)</v>
      </c>
      <c r="I302" s="36" t="s">
        <v>618</v>
      </c>
      <c r="J302" s="36"/>
      <c r="K302" s="53">
        <v>1</v>
      </c>
      <c r="L302" s="37">
        <f t="shared" si="14"/>
        <v>1</v>
      </c>
      <c r="M302" s="152"/>
      <c r="N302" s="137"/>
      <c r="O302" s="105"/>
      <c r="P302" s="105"/>
      <c r="Q302" s="132"/>
      <c r="R302" s="121"/>
      <c r="S302" s="132"/>
      <c r="T302" s="121">
        <v>1.5</v>
      </c>
      <c r="U302" s="104">
        <v>1</v>
      </c>
      <c r="V302" s="104"/>
      <c r="W302" s="132"/>
      <c r="X302" s="121">
        <v>1</v>
      </c>
      <c r="Y302" s="573"/>
      <c r="Z302" s="121">
        <v>1</v>
      </c>
      <c r="AA302" s="132">
        <v>1</v>
      </c>
      <c r="AB302" s="42"/>
      <c r="AC302" s="545"/>
    </row>
    <row r="303" spans="1:30" s="34" customFormat="1" ht="28.5" customHeight="1" outlineLevel="1" x14ac:dyDescent="0.25">
      <c r="A303" s="39">
        <v>201</v>
      </c>
      <c r="B303" s="39" t="s">
        <v>762</v>
      </c>
      <c r="C303" s="24" t="s">
        <v>21</v>
      </c>
      <c r="D303" s="44" t="s">
        <v>318</v>
      </c>
      <c r="E303" s="24" t="s">
        <v>321</v>
      </c>
      <c r="F303" s="24"/>
      <c r="G303" s="24" t="s">
        <v>30</v>
      </c>
      <c r="H303" s="24" t="str">
        <f>IFERROR(IF(OR(O303&lt;&gt;"",P303&lt;&gt;"",Q303&lt;&gt;""),"Opt 2: "&amp;VLOOKUP(N303,Deliverables!$A$4:$G$42,3,FALSE)&amp;CHAR(10),"")&amp; IF(S303&lt;&gt;"","Opt 5: "&amp;VLOOKUP(R303,Deliverables!$A$4:$G$42,4,FALSE)&amp;CHAR(10),"")&amp; IF(OR(U303&lt;&gt;"",V303&lt;&gt;"",W303&lt;&gt;""),"Opt 3: "&amp;VLOOKUP(T303,Deliverables!$A$4:$G$42,5,FALSE)&amp;CHAR(10),"")&amp; IF(Y303&lt;&gt;"","Opt 4: "&amp;VLOOKUP(X303,Deliverables!$A$4:$G$42,6,FALSE)&amp;CHAR(10),"")&amp; IF(AA303&lt;&gt;"","Opt 7: "&amp;VLOOKUP(Z303,Deliverables!$A$4:$G$42,7,FALSE),""),"&lt;Autofilled&gt;")</f>
        <v>Opt 3: RAN5#81 (Nov-18)
Opt 7: RAN5#87 (May-20)</v>
      </c>
      <c r="I303" s="36" t="s">
        <v>619</v>
      </c>
      <c r="J303" s="36"/>
      <c r="K303" s="53">
        <v>1</v>
      </c>
      <c r="L303" s="37">
        <f t="shared" si="14"/>
        <v>1</v>
      </c>
      <c r="M303" s="152"/>
      <c r="N303" s="137"/>
      <c r="O303" s="105"/>
      <c r="P303" s="105"/>
      <c r="Q303" s="132"/>
      <c r="R303" s="121"/>
      <c r="S303" s="132"/>
      <c r="T303" s="121">
        <v>2</v>
      </c>
      <c r="U303" s="104">
        <v>1</v>
      </c>
      <c r="V303" s="104"/>
      <c r="W303" s="132"/>
      <c r="X303" s="121">
        <v>1</v>
      </c>
      <c r="Y303" s="573"/>
      <c r="Z303" s="121">
        <v>1</v>
      </c>
      <c r="AA303" s="132">
        <v>1</v>
      </c>
      <c r="AB303" s="42"/>
      <c r="AC303" s="545"/>
    </row>
    <row r="304" spans="1:30" s="561" customFormat="1" ht="21" customHeight="1" outlineLevel="1" x14ac:dyDescent="0.25">
      <c r="A304" s="557"/>
      <c r="B304" s="557"/>
      <c r="C304" s="558" t="s">
        <v>21</v>
      </c>
      <c r="D304" s="558" t="s">
        <v>1019</v>
      </c>
      <c r="E304" s="558" t="s">
        <v>1020</v>
      </c>
      <c r="F304" s="558"/>
      <c r="G304" s="558"/>
      <c r="H304" s="563" t="str">
        <f>IFERROR(IF(OR(O304&lt;&gt;"",P304&lt;&gt;"",Q304&lt;&gt;""),"Opt 2: "&amp;VLOOKUP(N304,Deliverables!$A$4:$G$42,3,FALSE)&amp;CHAR(10),"")&amp; IF(S304&lt;&gt;"","Opt 5: "&amp;VLOOKUP(R304,Deliverables!$A$4:$G$42,4,FALSE)&amp;CHAR(10),"")&amp; IF(OR(U304&lt;&gt;"",V304&lt;&gt;"",W304&lt;&gt;""),"Opt 3: "&amp;VLOOKUP(T304,Deliverables!$A$4:$G$42,5,FALSE)&amp;CHAR(10),"")&amp; IF(Y304&lt;&gt;"","Opt 4: "&amp;VLOOKUP(X304,Deliverables!$A$4:$G$42,6,FALSE)&amp;CHAR(10),"")&amp; IF(AA304&lt;&gt;"","Opt 7: "&amp;VLOOKUP(Z304,Deliverables!$A$4:$G$42,7,FALSE),""),"&lt;Autofilled&gt;")</f>
        <v/>
      </c>
      <c r="I304" s="563"/>
      <c r="J304" s="563"/>
      <c r="K304" s="548"/>
      <c r="L304" s="542" t="str">
        <f>IF(COUNT(O304,P304,Q304,S304,U304,V304,W304,Y304,AA304)&gt;0,SUM(O304,P304,Q304,S304,U304,V304,W304,Y304,AA304)/COUNT(O304,P304,Q304,S304,U304,V304,W304,Y304,AA304),"")</f>
        <v/>
      </c>
      <c r="M304" s="575"/>
      <c r="N304" s="574"/>
      <c r="O304" s="571"/>
      <c r="P304" s="571"/>
      <c r="Q304" s="573"/>
      <c r="R304" s="572"/>
      <c r="S304" s="573"/>
      <c r="T304" s="572"/>
      <c r="U304" s="570"/>
      <c r="V304" s="570"/>
      <c r="W304" s="573"/>
      <c r="X304" s="572"/>
      <c r="Y304" s="573"/>
      <c r="Z304" s="572"/>
      <c r="AA304" s="573"/>
      <c r="AB304" s="559"/>
      <c r="AC304" s="545"/>
    </row>
    <row r="305" spans="1:30" s="539" customFormat="1" ht="21" customHeight="1" outlineLevel="1" x14ac:dyDescent="0.25">
      <c r="A305" s="544">
        <v>202</v>
      </c>
      <c r="B305" s="544" t="s">
        <v>762</v>
      </c>
      <c r="C305" s="536" t="s">
        <v>21</v>
      </c>
      <c r="D305" s="549" t="s">
        <v>1023</v>
      </c>
      <c r="E305" s="536" t="s">
        <v>1021</v>
      </c>
      <c r="F305" s="536"/>
      <c r="G305" s="629"/>
      <c r="H305" s="536" t="str">
        <f>IFERROR(IF(OR(O305&lt;&gt;"",P305&lt;&gt;"",Q305&lt;&gt;""),"Opt 2: "&amp;VLOOKUP(N305,Deliverables!$A$4:$G$42,3,FALSE)&amp;CHAR(10),"")&amp; IF(S305&lt;&gt;"","Opt 5: "&amp;VLOOKUP(R305,Deliverables!$A$4:$G$42,4,FALSE)&amp;CHAR(10),"")&amp; IF(OR(U305&lt;&gt;"",V305&lt;&gt;"",W305&lt;&gt;""),"Opt 3: "&amp;VLOOKUP(T305,Deliverables!$A$4:$G$42,5,FALSE)&amp;CHAR(10),"")&amp; IF(Y305&lt;&gt;"","Opt 4: "&amp;VLOOKUP(X305,Deliverables!$A$4:$G$42,6,FALSE)&amp;CHAR(10),"")&amp; IF(AA305&lt;&gt;"","Opt 7: "&amp;VLOOKUP(Z305,Deliverables!$A$4:$G$42,7,FALSE),""),"&lt;Autofilled&gt;")</f>
        <v xml:space="preserve">Opt 4: RAN5#88 (Aug-20)
</v>
      </c>
      <c r="I305" s="541"/>
      <c r="J305" s="541"/>
      <c r="K305" s="550">
        <v>1</v>
      </c>
      <c r="L305" s="542">
        <f>IF(COUNT(O305,P305,Q305,S305,U305,V305,W305,Y305,AA305)&gt;0,SUM(O305,P305,Q305,S305,U305,V305,W305,Y305,AA305)/COUNT(O305,P305,Q305,S305,U305,V305,W305,Y305,AA305),"")</f>
        <v>0</v>
      </c>
      <c r="M305" s="575"/>
      <c r="N305" s="574"/>
      <c r="O305" s="571"/>
      <c r="P305" s="571"/>
      <c r="Q305" s="573"/>
      <c r="R305" s="572"/>
      <c r="S305" s="573"/>
      <c r="T305" s="572"/>
      <c r="U305" s="573"/>
      <c r="V305" s="570"/>
      <c r="W305" s="573"/>
      <c r="X305" s="572">
        <v>2</v>
      </c>
      <c r="Y305" s="573">
        <v>0</v>
      </c>
      <c r="Z305" s="572">
        <v>1</v>
      </c>
      <c r="AA305" s="573"/>
      <c r="AB305" s="547"/>
      <c r="AC305" s="545"/>
    </row>
    <row r="306" spans="1:30" s="539" customFormat="1" ht="28.5" customHeight="1" outlineLevel="1" x14ac:dyDescent="0.25">
      <c r="A306" s="544">
        <v>203</v>
      </c>
      <c r="B306" s="544" t="s">
        <v>762</v>
      </c>
      <c r="C306" s="536" t="s">
        <v>21</v>
      </c>
      <c r="D306" s="549" t="s">
        <v>1024</v>
      </c>
      <c r="E306" s="536" t="s">
        <v>1022</v>
      </c>
      <c r="F306" s="536"/>
      <c r="G306" s="629"/>
      <c r="H306" s="536" t="str">
        <f>IFERROR(IF(OR(O306&lt;&gt;"",P306&lt;&gt;"",Q306&lt;&gt;""),"Opt 2: "&amp;VLOOKUP(N306,Deliverables!$A$4:$G$42,3,FALSE)&amp;CHAR(10),"")&amp; IF(S306&lt;&gt;"","Opt 5: "&amp;VLOOKUP(R306,Deliverables!$A$4:$G$42,4,FALSE)&amp;CHAR(10),"")&amp; IF(OR(U306&lt;&gt;"",V306&lt;&gt;"",W306&lt;&gt;""),"Opt 3: "&amp;VLOOKUP(T306,Deliverables!$A$4:$G$42,5,FALSE)&amp;CHAR(10),"")&amp; IF(Y306&lt;&gt;"","Opt 4: "&amp;VLOOKUP(X306,Deliverables!$A$4:$G$42,6,FALSE)&amp;CHAR(10),"")&amp; IF(AA306&lt;&gt;"","Opt 7: "&amp;VLOOKUP(Z306,Deliverables!$A$4:$G$42,7,FALSE),""),"&lt;Autofilled&gt;")</f>
        <v xml:space="preserve">Opt 4: RAN5#88 (Aug-20)
</v>
      </c>
      <c r="I306" s="541"/>
      <c r="J306" s="541"/>
      <c r="K306" s="550">
        <v>1</v>
      </c>
      <c r="L306" s="542">
        <f>IF(COUNT(O306,P306,Q306,S306,U306,V306,W306,Y306,AA306)&gt;0,SUM(O306,P306,Q306,S306,U306,V306,W306,Y306,AA306)/COUNT(O306,P306,Q306,S306,U306,V306,W306,Y306,AA306),"")</f>
        <v>0</v>
      </c>
      <c r="M306" s="575"/>
      <c r="N306" s="574"/>
      <c r="O306" s="571"/>
      <c r="P306" s="571"/>
      <c r="Q306" s="573"/>
      <c r="R306" s="572"/>
      <c r="S306" s="573"/>
      <c r="T306" s="572"/>
      <c r="U306" s="573"/>
      <c r="V306" s="570"/>
      <c r="W306" s="573"/>
      <c r="X306" s="572">
        <v>2</v>
      </c>
      <c r="Y306" s="573">
        <v>0</v>
      </c>
      <c r="Z306" s="572">
        <v>1</v>
      </c>
      <c r="AA306" s="573"/>
      <c r="AB306" s="547"/>
      <c r="AC306" s="545"/>
    </row>
    <row r="307" spans="1:30" s="69" customFormat="1" ht="21" customHeight="1" outlineLevel="1" x14ac:dyDescent="0.25">
      <c r="A307" s="64"/>
      <c r="B307" s="64"/>
      <c r="C307" s="65" t="s">
        <v>21</v>
      </c>
      <c r="D307" s="65" t="s">
        <v>108</v>
      </c>
      <c r="E307" s="65" t="s">
        <v>325</v>
      </c>
      <c r="F307" s="65"/>
      <c r="G307" s="65"/>
      <c r="H307" s="71" t="str">
        <f>IFERROR(IF(OR(O307&lt;&gt;"",P307&lt;&gt;"",Q307&lt;&gt;""),"Opt 2: "&amp;VLOOKUP(N307,Deliverables!$A$4:$G$42,3,FALSE)&amp;CHAR(10),"")&amp; IF(S307&lt;&gt;"","Opt 5: "&amp;VLOOKUP(R307,Deliverables!$A$4:$G$42,4,FALSE)&amp;CHAR(10),"")&amp; IF(OR(U307&lt;&gt;"",V307&lt;&gt;"",W307&lt;&gt;""),"Opt 3: "&amp;VLOOKUP(T307,Deliverables!$A$4:$G$42,5,FALSE)&amp;CHAR(10),"")&amp; IF(Y307&lt;&gt;"","Opt 4: "&amp;VLOOKUP(X307,Deliverables!$A$4:$G$42,6,FALSE)&amp;CHAR(10),"")&amp; IF(AA307&lt;&gt;"","Opt 7: "&amp;VLOOKUP(Z307,Deliverables!$A$4:$G$42,7,FALSE),""),"&lt;Autofilled&gt;")</f>
        <v/>
      </c>
      <c r="I307" s="71"/>
      <c r="J307" s="71"/>
      <c r="K307" s="53"/>
      <c r="L307" s="37" t="str">
        <f t="shared" si="14"/>
        <v/>
      </c>
      <c r="M307" s="152"/>
      <c r="N307" s="137"/>
      <c r="O307" s="105"/>
      <c r="P307" s="105"/>
      <c r="Q307" s="132"/>
      <c r="R307" s="121"/>
      <c r="S307" s="132"/>
      <c r="T307" s="121"/>
      <c r="U307" s="104"/>
      <c r="V307" s="104"/>
      <c r="W307" s="132"/>
      <c r="X307" s="121"/>
      <c r="Y307" s="132"/>
      <c r="Z307" s="121"/>
      <c r="AA307" s="132"/>
      <c r="AB307" s="67"/>
      <c r="AC307" s="545"/>
    </row>
    <row r="308" spans="1:30" s="34" customFormat="1" ht="63" customHeight="1" outlineLevel="1" x14ac:dyDescent="0.25">
      <c r="A308" s="39">
        <v>204</v>
      </c>
      <c r="B308" s="39" t="s">
        <v>762</v>
      </c>
      <c r="C308" s="24" t="s">
        <v>21</v>
      </c>
      <c r="D308" s="44" t="s">
        <v>322</v>
      </c>
      <c r="E308" s="24" t="s">
        <v>324</v>
      </c>
      <c r="F308" s="24" t="s">
        <v>1262</v>
      </c>
      <c r="G308" s="24" t="s">
        <v>30</v>
      </c>
      <c r="H308" s="24" t="str">
        <f>IFERROR(IF(OR(O308&lt;&gt;"",P308&lt;&gt;"",Q308&lt;&gt;""),"Opt 2: "&amp;VLOOKUP(N308,Deliverables!$A$4:$G$42,3,FALSE)&amp;CHAR(10),"")&amp; IF(S308&lt;&gt;"","Opt 5: "&amp;VLOOKUP(R308,Deliverables!$A$4:$G$42,4,FALSE)&amp;CHAR(10),"")&amp; IF(OR(U308&lt;&gt;"",V308&lt;&gt;"",W308&lt;&gt;""),"Opt 3: "&amp;VLOOKUP(T308,Deliverables!$A$4:$G$42,5,FALSE)&amp;CHAR(10),"")&amp; IF(Y308&lt;&gt;"","Opt 4: "&amp;VLOOKUP(X308,Deliverables!$A$4:$G$42,6,FALSE)&amp;CHAR(10),"")&amp; IF(AA308&lt;&gt;"","Opt 7: "&amp;VLOOKUP(Z308,Deliverables!$A$4:$G$42,7,FALSE),""),"&lt;Autofilled&gt;")</f>
        <v>Opt 3: RAN5#88 (Aug-20)
  MU: RAN5#86 (Feb-20)
  TT: RAN5#86 (Feb-20)
Opt 4: RAN5#87 (May-20)
Opt 7: RAN5#87 (May-20)</v>
      </c>
      <c r="I308" s="36" t="s">
        <v>460</v>
      </c>
      <c r="J308" s="36"/>
      <c r="K308" s="53">
        <v>1</v>
      </c>
      <c r="L308" s="37">
        <f t="shared" si="14"/>
        <v>1</v>
      </c>
      <c r="M308" s="152"/>
      <c r="N308" s="137"/>
      <c r="O308" s="105"/>
      <c r="P308" s="105"/>
      <c r="Q308" s="132"/>
      <c r="R308" s="121"/>
      <c r="S308" s="132"/>
      <c r="T308" s="572" t="s">
        <v>1305</v>
      </c>
      <c r="U308" s="104"/>
      <c r="V308" s="104">
        <v>1</v>
      </c>
      <c r="W308" s="132"/>
      <c r="X308" s="121">
        <v>1</v>
      </c>
      <c r="Y308" s="132">
        <v>1</v>
      </c>
      <c r="Z308" s="121">
        <v>1</v>
      </c>
      <c r="AA308" s="132">
        <v>1</v>
      </c>
      <c r="AB308" s="42"/>
      <c r="AC308" s="545"/>
    </row>
    <row r="309" spans="1:30" s="528" customFormat="1" ht="21" customHeight="1" outlineLevel="1" x14ac:dyDescent="0.25">
      <c r="A309" s="525"/>
      <c r="B309" s="525"/>
      <c r="C309" s="526" t="s">
        <v>21</v>
      </c>
      <c r="D309" s="526" t="s">
        <v>975</v>
      </c>
      <c r="E309" s="526" t="s">
        <v>976</v>
      </c>
      <c r="F309" s="526"/>
      <c r="G309" s="526"/>
      <c r="H309" s="529"/>
      <c r="I309" s="529"/>
      <c r="J309" s="529"/>
      <c r="K309" s="524"/>
      <c r="L309" s="520"/>
      <c r="M309" s="535"/>
      <c r="N309" s="534"/>
      <c r="O309" s="531"/>
      <c r="P309" s="531"/>
      <c r="Q309" s="533"/>
      <c r="R309" s="532"/>
      <c r="S309" s="533"/>
      <c r="T309" s="532"/>
      <c r="U309" s="530"/>
      <c r="V309" s="578"/>
      <c r="W309" s="533"/>
      <c r="X309" s="532">
        <v>1</v>
      </c>
      <c r="Y309" s="578"/>
      <c r="Z309" s="532">
        <v>1</v>
      </c>
      <c r="AA309" s="578"/>
      <c r="AB309" s="527"/>
      <c r="AC309" s="545"/>
    </row>
    <row r="310" spans="1:30" s="518" customFormat="1" ht="63" customHeight="1" outlineLevel="1" x14ac:dyDescent="0.25">
      <c r="A310" s="521">
        <v>205</v>
      </c>
      <c r="B310" s="521"/>
      <c r="C310" s="517" t="s">
        <v>21</v>
      </c>
      <c r="D310" s="523" t="s">
        <v>977</v>
      </c>
      <c r="E310" s="517" t="s">
        <v>978</v>
      </c>
      <c r="F310" s="517"/>
      <c r="G310" s="517"/>
      <c r="H310" s="517"/>
      <c r="I310" s="519"/>
      <c r="J310" s="519" t="s">
        <v>861</v>
      </c>
      <c r="K310" s="524">
        <v>0</v>
      </c>
      <c r="L310" s="520"/>
      <c r="M310" s="535"/>
      <c r="N310" s="534"/>
      <c r="O310" s="531"/>
      <c r="P310" s="531"/>
      <c r="Q310" s="533"/>
      <c r="R310" s="532"/>
      <c r="S310" s="533"/>
      <c r="T310" s="532"/>
      <c r="U310" s="530"/>
      <c r="V310" s="530"/>
      <c r="W310" s="533"/>
      <c r="X310" s="532"/>
      <c r="Y310" s="533"/>
      <c r="Z310" s="532"/>
      <c r="AA310" s="533"/>
      <c r="AB310" s="522"/>
      <c r="AC310" s="545"/>
    </row>
    <row r="311" spans="1:30" s="518" customFormat="1" ht="63" customHeight="1" outlineLevel="1" x14ac:dyDescent="0.25">
      <c r="A311" s="521">
        <v>206</v>
      </c>
      <c r="B311" s="521"/>
      <c r="C311" s="517" t="s">
        <v>21</v>
      </c>
      <c r="D311" s="523" t="s">
        <v>979</v>
      </c>
      <c r="E311" s="517" t="s">
        <v>980</v>
      </c>
      <c r="F311" s="517"/>
      <c r="G311" s="517"/>
      <c r="H311" s="517"/>
      <c r="I311" s="519"/>
      <c r="J311" s="519" t="s">
        <v>861</v>
      </c>
      <c r="K311" s="524">
        <v>0</v>
      </c>
      <c r="L311" s="520"/>
      <c r="M311" s="535"/>
      <c r="N311" s="534"/>
      <c r="O311" s="531"/>
      <c r="P311" s="531"/>
      <c r="Q311" s="533"/>
      <c r="R311" s="532"/>
      <c r="S311" s="533"/>
      <c r="T311" s="532"/>
      <c r="U311" s="530"/>
      <c r="V311" s="530"/>
      <c r="W311" s="533"/>
      <c r="X311" s="532"/>
      <c r="Y311" s="533"/>
      <c r="Z311" s="532"/>
      <c r="AA311" s="533"/>
      <c r="AB311" s="522"/>
      <c r="AC311" s="545"/>
    </row>
    <row r="312" spans="1:30" s="518" customFormat="1" ht="63" customHeight="1" outlineLevel="1" x14ac:dyDescent="0.25">
      <c r="A312" s="521">
        <v>207</v>
      </c>
      <c r="B312" s="521"/>
      <c r="C312" s="517" t="s">
        <v>21</v>
      </c>
      <c r="D312" s="523" t="s">
        <v>981</v>
      </c>
      <c r="E312" s="517" t="s">
        <v>982</v>
      </c>
      <c r="F312" s="517"/>
      <c r="G312" s="517"/>
      <c r="H312" s="517"/>
      <c r="I312" s="519"/>
      <c r="J312" s="519" t="s">
        <v>861</v>
      </c>
      <c r="K312" s="524">
        <v>0</v>
      </c>
      <c r="L312" s="520"/>
      <c r="M312" s="535"/>
      <c r="N312" s="534"/>
      <c r="O312" s="531"/>
      <c r="P312" s="531"/>
      <c r="Q312" s="533"/>
      <c r="R312" s="532"/>
      <c r="S312" s="533"/>
      <c r="T312" s="532"/>
      <c r="U312" s="530"/>
      <c r="V312" s="530"/>
      <c r="W312" s="533"/>
      <c r="X312" s="532"/>
      <c r="Y312" s="533"/>
      <c r="Z312" s="532"/>
      <c r="AA312" s="533"/>
      <c r="AB312" s="522"/>
      <c r="AC312" s="545"/>
    </row>
    <row r="313" spans="1:30" s="539" customFormat="1" ht="43.15" customHeight="1" outlineLevel="1" x14ac:dyDescent="0.25">
      <c r="A313" s="544">
        <v>208</v>
      </c>
      <c r="B313" s="544" t="s">
        <v>762</v>
      </c>
      <c r="C313" s="536" t="s">
        <v>21</v>
      </c>
      <c r="D313" s="549" t="s">
        <v>1359</v>
      </c>
      <c r="E313" s="629" t="s">
        <v>1333</v>
      </c>
      <c r="F313" s="536"/>
      <c r="G313" s="536" t="s">
        <v>30</v>
      </c>
      <c r="H313" s="536" t="str">
        <f>IFERROR(IF(OR(O313&lt;&gt;"",P313&lt;&gt;"",Q313&lt;&gt;""),"Opt 2: "&amp;VLOOKUP(N313,Deliverables!$A$4:$G$42,3,FALSE)&amp;CHAR(10),"")&amp; IF(S313&lt;&gt;"","Opt 5: "&amp;VLOOKUP(R313,Deliverables!$A$4:$G$42,4,FALSE)&amp;CHAR(10),"")&amp; IF(OR(U313&lt;&gt;"",V313&lt;&gt;"",W313&lt;&gt;""),"Opt 3: "&amp;VLOOKUP(T313,Deliverables!$A$4:$G$42,5,FALSE)&amp;CHAR(10),"")&amp; IF(Y313&lt;&gt;"","Opt 4: "&amp;VLOOKUP(X313,Deliverables!$A$4:$G$42,6,FALSE)&amp;CHAR(10),"")&amp; IF(AA313&lt;&gt;"","Opt 7: "&amp;VLOOKUP(Z313,Deliverables!$A$4:$G$42,7,FALSE),""),"&lt;Autofilled&gt;")</f>
        <v>Opt 3: RAN5#88 (Aug-20)
  MU: RAN5#87 (May-20)
  TT: RAN5#87 (May-20)
Opt 4: RAN5#87 (May-20)
Opt 7: RAN5#87 (May-20)</v>
      </c>
      <c r="I313" s="618"/>
      <c r="J313" s="536" t="s">
        <v>1364</v>
      </c>
      <c r="K313" s="550">
        <v>1</v>
      </c>
      <c r="L313" s="542">
        <f>IF(COUNT(O313,P313,Q313,S313,U313,V313,W313,Y313,AA313)&gt;0,SUM(O313,P313,Q313,S313,U313,V313,W313,Y313,AA313)/COUNT(O313,P313,Q313,S313,U313,V313,W313,Y313,AA313),"")</f>
        <v>0</v>
      </c>
      <c r="M313" s="575"/>
      <c r="N313" s="574"/>
      <c r="O313" s="571"/>
      <c r="P313" s="571"/>
      <c r="Q313" s="625"/>
      <c r="R313" s="572"/>
      <c r="S313" s="625"/>
      <c r="T313" s="572" t="s">
        <v>1306</v>
      </c>
      <c r="U313" s="619"/>
      <c r="V313" s="619">
        <v>0</v>
      </c>
      <c r="W313" s="625"/>
      <c r="X313" s="572">
        <v>1</v>
      </c>
      <c r="Y313" s="619">
        <v>0</v>
      </c>
      <c r="Z313" s="572">
        <v>1</v>
      </c>
      <c r="AA313" s="619">
        <v>0</v>
      </c>
      <c r="AB313" s="547"/>
      <c r="AC313" s="545"/>
      <c r="AD313" s="551"/>
    </row>
    <row r="314" spans="1:30" s="34" customFormat="1" ht="54.75" customHeight="1" outlineLevel="1" x14ac:dyDescent="0.25">
      <c r="A314" s="39">
        <v>209</v>
      </c>
      <c r="B314" s="39" t="s">
        <v>762</v>
      </c>
      <c r="C314" s="24" t="s">
        <v>21</v>
      </c>
      <c r="D314" s="44" t="s">
        <v>323</v>
      </c>
      <c r="E314" s="24" t="s">
        <v>147</v>
      </c>
      <c r="F314" s="76"/>
      <c r="G314" s="76" t="s">
        <v>30</v>
      </c>
      <c r="H314" s="536" t="str">
        <f>IFERROR(IF(OR(O314&lt;&gt;"",P314&lt;&gt;"",Q314&lt;&gt;""),"Opt 2: "&amp;VLOOKUP(N314,Deliverables!$A$4:$G$42,3,FALSE)&amp;CHAR(10),"")&amp; IF(S314&lt;&gt;"","Opt 5: "&amp;VLOOKUP(R314,Deliverables!$A$4:$G$42,4,FALSE)&amp;CHAR(10),"")&amp; IF(OR(U314&lt;&gt;"",V314&lt;&gt;"",W314&lt;&gt;""),"Opt 3: "&amp;VLOOKUP(T314,Deliverables!$A$4:$G$42,5,FALSE)&amp;CHAR(10),"")&amp; IF(Y314&lt;&gt;"","Opt 4: "&amp;VLOOKUP(X314,Deliverables!$A$4:$G$42,6,FALSE)&amp;CHAR(10),"")&amp; IF(AA314&lt;&gt;"","Opt 7: "&amp;VLOOKUP(Z314,Deliverables!$A$4:$G$42,7,FALSE),""),"&lt;Autofilled&gt;")</f>
        <v>Opt 3: RAN5#88 (Aug-20)
  MU: RAN5#86 (Feb-20)
  TT: RAN5#86 (Feb-20)
Opt 4: RAN5#87 (May-20)
Opt 7: RAN5#87 (May-20)</v>
      </c>
      <c r="I314" s="566" t="s">
        <v>613</v>
      </c>
      <c r="J314" s="537"/>
      <c r="K314" s="53">
        <v>1</v>
      </c>
      <c r="L314" s="37">
        <f>IF(COUNT(O314,P314,Q314,S314,U314,V314,W314,Y314,AA314)&gt;0,SUM(O314,P314,Q314,S314,U314,V314,W314,Y314,AA314)/COUNT(O314,P314,Q314,S314,U314,V314,W314,Y314,AA314),"")</f>
        <v>0.69999999999999984</v>
      </c>
      <c r="M314" s="152"/>
      <c r="N314" s="137"/>
      <c r="O314" s="105"/>
      <c r="P314" s="105"/>
      <c r="Q314" s="132"/>
      <c r="R314" s="121"/>
      <c r="S314" s="132"/>
      <c r="T314" s="572" t="s">
        <v>1305</v>
      </c>
      <c r="U314" s="104"/>
      <c r="V314" s="104">
        <v>0.7</v>
      </c>
      <c r="W314" s="132"/>
      <c r="X314" s="121">
        <v>1</v>
      </c>
      <c r="Y314" s="132">
        <v>0.7</v>
      </c>
      <c r="Z314" s="121">
        <v>1</v>
      </c>
      <c r="AA314" s="132">
        <v>0.7</v>
      </c>
      <c r="AB314" s="42"/>
      <c r="AC314" s="545"/>
      <c r="AD314" s="56"/>
    </row>
    <row r="315" spans="1:30" s="561" customFormat="1" ht="21" customHeight="1" outlineLevel="1" x14ac:dyDescent="0.25">
      <c r="A315" s="557"/>
      <c r="B315" s="557"/>
      <c r="C315" s="558"/>
      <c r="D315" s="558" t="s">
        <v>983</v>
      </c>
      <c r="E315" s="558" t="s">
        <v>984</v>
      </c>
      <c r="F315" s="558"/>
      <c r="G315" s="558"/>
      <c r="H315" s="563"/>
      <c r="I315" s="563"/>
      <c r="J315" s="563"/>
      <c r="K315" s="550"/>
      <c r="L315" s="542"/>
      <c r="M315" s="575"/>
      <c r="N315" s="574"/>
      <c r="O315" s="571"/>
      <c r="P315" s="571"/>
      <c r="Q315" s="573"/>
      <c r="R315" s="572"/>
      <c r="S315" s="573"/>
      <c r="T315" s="572"/>
      <c r="U315" s="570"/>
      <c r="V315" s="570"/>
      <c r="W315" s="573"/>
      <c r="X315" s="572"/>
      <c r="Y315" s="573"/>
      <c r="Z315" s="572"/>
      <c r="AA315" s="573"/>
      <c r="AB315" s="559"/>
      <c r="AC315" s="545"/>
    </row>
    <row r="316" spans="1:30" s="539" customFormat="1" ht="63" customHeight="1" outlineLevel="1" x14ac:dyDescent="0.25">
      <c r="A316" s="544">
        <v>210</v>
      </c>
      <c r="B316" s="544"/>
      <c r="C316" s="536" t="s">
        <v>21</v>
      </c>
      <c r="D316" s="549" t="s">
        <v>985</v>
      </c>
      <c r="E316" s="536" t="s">
        <v>986</v>
      </c>
      <c r="F316" s="536"/>
      <c r="G316" s="536"/>
      <c r="H316" s="536"/>
      <c r="I316" s="541"/>
      <c r="J316" s="541" t="s">
        <v>861</v>
      </c>
      <c r="K316" s="550"/>
      <c r="L316" s="542"/>
      <c r="M316" s="575"/>
      <c r="N316" s="574"/>
      <c r="O316" s="571"/>
      <c r="P316" s="571"/>
      <c r="Q316" s="573"/>
      <c r="R316" s="572"/>
      <c r="S316" s="573"/>
      <c r="T316" s="572"/>
      <c r="U316" s="570"/>
      <c r="V316" s="570"/>
      <c r="W316" s="573"/>
      <c r="X316" s="572"/>
      <c r="Y316" s="573"/>
      <c r="Z316" s="572"/>
      <c r="AA316" s="573"/>
      <c r="AB316" s="547"/>
      <c r="AC316" s="545"/>
    </row>
    <row r="317" spans="1:30" s="539" customFormat="1" ht="63" customHeight="1" outlineLevel="1" x14ac:dyDescent="0.25">
      <c r="A317" s="544">
        <v>211</v>
      </c>
      <c r="B317" s="544"/>
      <c r="C317" s="536" t="s">
        <v>21</v>
      </c>
      <c r="D317" s="549" t="s">
        <v>987</v>
      </c>
      <c r="E317" s="536" t="s">
        <v>988</v>
      </c>
      <c r="F317" s="536"/>
      <c r="G317" s="536"/>
      <c r="H317" s="536"/>
      <c r="I317" s="541"/>
      <c r="J317" s="541" t="s">
        <v>861</v>
      </c>
      <c r="K317" s="550"/>
      <c r="L317" s="542"/>
      <c r="M317" s="575"/>
      <c r="N317" s="574"/>
      <c r="O317" s="571"/>
      <c r="P317" s="571"/>
      <c r="Q317" s="573"/>
      <c r="R317" s="572"/>
      <c r="S317" s="573"/>
      <c r="T317" s="572"/>
      <c r="U317" s="570"/>
      <c r="V317" s="570"/>
      <c r="W317" s="573"/>
      <c r="X317" s="572"/>
      <c r="Y317" s="573"/>
      <c r="Z317" s="572"/>
      <c r="AA317" s="573"/>
      <c r="AB317" s="547"/>
      <c r="AC317" s="545"/>
    </row>
    <row r="318" spans="1:30" s="539" customFormat="1" ht="63" customHeight="1" outlineLevel="1" x14ac:dyDescent="0.25">
      <c r="A318" s="544">
        <v>212</v>
      </c>
      <c r="B318" s="544"/>
      <c r="C318" s="536" t="s">
        <v>21</v>
      </c>
      <c r="D318" s="549" t="s">
        <v>989</v>
      </c>
      <c r="E318" s="536" t="s">
        <v>990</v>
      </c>
      <c r="F318" s="536"/>
      <c r="G318" s="536"/>
      <c r="H318" s="536"/>
      <c r="I318" s="541"/>
      <c r="J318" s="541" t="s">
        <v>861</v>
      </c>
      <c r="K318" s="550"/>
      <c r="L318" s="542"/>
      <c r="M318" s="575"/>
      <c r="N318" s="574"/>
      <c r="O318" s="571"/>
      <c r="P318" s="571"/>
      <c r="Q318" s="573"/>
      <c r="R318" s="572"/>
      <c r="S318" s="573"/>
      <c r="T318" s="572"/>
      <c r="U318" s="570"/>
      <c r="V318" s="570"/>
      <c r="W318" s="573"/>
      <c r="X318" s="572"/>
      <c r="Y318" s="573"/>
      <c r="Z318" s="572"/>
      <c r="AA318" s="573"/>
      <c r="AB318" s="547"/>
      <c r="AC318" s="545"/>
    </row>
    <row r="319" spans="1:30" s="539" customFormat="1" ht="43.15" customHeight="1" outlineLevel="1" x14ac:dyDescent="0.25">
      <c r="A319" s="544">
        <v>213</v>
      </c>
      <c r="B319" s="544" t="s">
        <v>762</v>
      </c>
      <c r="C319" s="536" t="s">
        <v>21</v>
      </c>
      <c r="D319" s="549" t="s">
        <v>1360</v>
      </c>
      <c r="E319" s="629" t="s">
        <v>1334</v>
      </c>
      <c r="F319" s="536"/>
      <c r="G319" s="536" t="s">
        <v>30</v>
      </c>
      <c r="H319" s="536" t="str">
        <f>IFERROR(IF(OR(O319&lt;&gt;"",P319&lt;&gt;"",Q319&lt;&gt;""),"Opt 2: "&amp;VLOOKUP(N319,Deliverables!$A$4:$G$42,3,FALSE)&amp;CHAR(10),"")&amp; IF(S319&lt;&gt;"","Opt 5: "&amp;VLOOKUP(R319,Deliverables!$A$4:$G$42,4,FALSE)&amp;CHAR(10),"")&amp; IF(OR(U319&lt;&gt;"",V319&lt;&gt;"",W319&lt;&gt;""),"Opt 3: "&amp;VLOOKUP(T319,Deliverables!$A$4:$G$42,5,FALSE)&amp;CHAR(10),"")&amp; IF(Y319&lt;&gt;"","Opt 4: "&amp;VLOOKUP(X319,Deliverables!$A$4:$G$42,6,FALSE)&amp;CHAR(10),"")&amp; IF(AA319&lt;&gt;"","Opt 7: "&amp;VLOOKUP(Z319,Deliverables!$A$4:$G$42,7,FALSE),""),"&lt;Autofilled&gt;")</f>
        <v>Opt 3: RAN5#88 (Aug-20)
  MU: RAN5#87 (May-20)
  TT: RAN5#87 (May-20)
Opt 4: RAN5#87 (May-20)
Opt 7: RAN5#87 (May-20)</v>
      </c>
      <c r="I319" s="618"/>
      <c r="J319" s="536" t="s">
        <v>1364</v>
      </c>
      <c r="K319" s="550">
        <v>1</v>
      </c>
      <c r="L319" s="542">
        <f>IF(COUNT(O319,P319,Q319,S319,U319,V319,W319,Y319,AA319)&gt;0,SUM(O319,P319,Q319,S319,U319,V319,W319,Y319,AA319)/COUNT(O319,P319,Q319,S319,U319,V319,W319,Y319,AA319),"")</f>
        <v>0</v>
      </c>
      <c r="M319" s="575"/>
      <c r="N319" s="574"/>
      <c r="O319" s="571"/>
      <c r="P319" s="571"/>
      <c r="Q319" s="625"/>
      <c r="R319" s="572"/>
      <c r="S319" s="625"/>
      <c r="T319" s="572" t="s">
        <v>1306</v>
      </c>
      <c r="U319" s="619"/>
      <c r="V319" s="619">
        <v>0</v>
      </c>
      <c r="W319" s="625"/>
      <c r="X319" s="572">
        <v>1</v>
      </c>
      <c r="Y319" s="619">
        <v>0</v>
      </c>
      <c r="Z319" s="572">
        <v>1</v>
      </c>
      <c r="AA319" s="619">
        <v>0</v>
      </c>
      <c r="AB319" s="547"/>
      <c r="AC319" s="545"/>
      <c r="AD319" s="551"/>
    </row>
    <row r="320" spans="1:30" s="69" customFormat="1" ht="21" customHeight="1" outlineLevel="1" x14ac:dyDescent="0.25">
      <c r="A320" s="64"/>
      <c r="B320" s="64"/>
      <c r="C320" s="65" t="s">
        <v>21</v>
      </c>
      <c r="D320" s="65" t="s">
        <v>648</v>
      </c>
      <c r="E320" s="65" t="s">
        <v>649</v>
      </c>
      <c r="F320" s="65"/>
      <c r="G320" s="65"/>
      <c r="H320" s="71" t="str">
        <f>IFERROR(IF(OR(O320&lt;&gt;"",P320&lt;&gt;"",Q320&lt;&gt;""),"Opt 2: "&amp;VLOOKUP(N320,Deliverables!$A$4:$G$42,3,FALSE)&amp;CHAR(10),"")&amp; IF(S320&lt;&gt;"","Opt 5: "&amp;VLOOKUP(R320,Deliverables!$A$4:$G$42,4,FALSE)&amp;CHAR(10),"")&amp; IF(OR(U320&lt;&gt;"",V320&lt;&gt;"",W320&lt;&gt;""),"Opt 3: "&amp;VLOOKUP(T320,Deliverables!$A$4:$G$42,5,FALSE)&amp;CHAR(10),"")&amp; IF(Y320&lt;&gt;"","Opt 4: "&amp;VLOOKUP(X320,Deliverables!$A$4:$G$42,6,FALSE)&amp;CHAR(10),"")&amp; IF(AA320&lt;&gt;"","Opt 7: "&amp;VLOOKUP(Z320,Deliverables!$A$4:$G$42,7,FALSE),""),"&lt;Autofilled&gt;")</f>
        <v/>
      </c>
      <c r="I320" s="71"/>
      <c r="J320" s="71"/>
      <c r="K320" s="53"/>
      <c r="L320" s="37" t="str">
        <f t="shared" si="14"/>
        <v/>
      </c>
      <c r="M320" s="152"/>
      <c r="N320" s="137"/>
      <c r="O320" s="105"/>
      <c r="P320" s="105"/>
      <c r="Q320" s="132"/>
      <c r="R320" s="121"/>
      <c r="S320" s="132"/>
      <c r="T320" s="121"/>
      <c r="U320" s="104"/>
      <c r="V320" s="104"/>
      <c r="W320" s="132"/>
      <c r="X320" s="121"/>
      <c r="Y320" s="132"/>
      <c r="Z320" s="121"/>
      <c r="AA320" s="132"/>
      <c r="AB320" s="67"/>
      <c r="AC320" s="545"/>
    </row>
    <row r="321" spans="1:30" s="34" customFormat="1" ht="63" customHeight="1" outlineLevel="1" x14ac:dyDescent="0.25">
      <c r="A321" s="39">
        <v>214</v>
      </c>
      <c r="B321" s="540" t="s">
        <v>762</v>
      </c>
      <c r="C321" s="24" t="s">
        <v>21</v>
      </c>
      <c r="D321" s="44" t="s">
        <v>650</v>
      </c>
      <c r="E321" s="549" t="s">
        <v>651</v>
      </c>
      <c r="F321" s="24"/>
      <c r="G321" s="24" t="s">
        <v>30</v>
      </c>
      <c r="H321" s="24" t="str">
        <f>IFERROR(IF(OR(O321&lt;&gt;"",P321&lt;&gt;"",Q321&lt;&gt;""),"Opt 2: "&amp;VLOOKUP(N321,Deliverables!$A$4:$G$42,3,FALSE)&amp;CHAR(10),"")&amp; IF(S321&lt;&gt;"","Opt 5: "&amp;VLOOKUP(R321,Deliverables!$A$4:$G$42,4,FALSE)&amp;CHAR(10),"")&amp; IF(OR(U321&lt;&gt;"",V321&lt;&gt;"",W321&lt;&gt;""),"Opt 3: "&amp;VLOOKUP(T321,Deliverables!$A$4:$G$42,5,FALSE)&amp;CHAR(10),"")&amp; IF(Y321&lt;&gt;"","Opt 4: "&amp;VLOOKUP(X321,Deliverables!$A$4:$G$42,6,FALSE)&amp;CHAR(10),"")&amp; IF(AA321&lt;&gt;"","Opt 7: "&amp;VLOOKUP(Z321,Deliverables!$A$4:$G$42,7,FALSE),""),"&lt;Autofilled&gt;")</f>
        <v>Opt 3: RAN5#84 (Aug-19)
  MU: RAN5#84 (Aug-19)
  TT: RAN5#84 (Aug-19)
Opt 4: RAN5#87 (May-20)
Opt 7: RAN5#87 (May-20)</v>
      </c>
      <c r="I321" s="36"/>
      <c r="J321" s="36" t="s">
        <v>1058</v>
      </c>
      <c r="K321" s="53">
        <v>0.4</v>
      </c>
      <c r="L321" s="37">
        <f t="shared" si="14"/>
        <v>1</v>
      </c>
      <c r="M321" s="152"/>
      <c r="N321" s="137"/>
      <c r="O321" s="105"/>
      <c r="P321" s="105"/>
      <c r="Q321" s="132"/>
      <c r="R321" s="121"/>
      <c r="S321" s="132"/>
      <c r="T321" s="181" t="s">
        <v>703</v>
      </c>
      <c r="U321" s="104"/>
      <c r="V321" s="104"/>
      <c r="W321" s="132">
        <v>1</v>
      </c>
      <c r="X321" s="121">
        <v>1</v>
      </c>
      <c r="Y321" s="132">
        <v>1</v>
      </c>
      <c r="Z321" s="121">
        <v>1</v>
      </c>
      <c r="AA321" s="132">
        <v>1</v>
      </c>
      <c r="AB321" s="42"/>
      <c r="AC321" s="545"/>
    </row>
    <row r="322" spans="1:30" s="539" customFormat="1" ht="43.15" customHeight="1" outlineLevel="1" x14ac:dyDescent="0.25">
      <c r="A322" s="544">
        <v>215</v>
      </c>
      <c r="B322" s="544" t="s">
        <v>762</v>
      </c>
      <c r="C322" s="536" t="s">
        <v>21</v>
      </c>
      <c r="D322" s="549" t="s">
        <v>1361</v>
      </c>
      <c r="E322" s="629" t="s">
        <v>1335</v>
      </c>
      <c r="F322" s="536"/>
      <c r="G322" s="536" t="s">
        <v>30</v>
      </c>
      <c r="H322" s="536" t="str">
        <f>IFERROR(IF(OR(O322&lt;&gt;"",P322&lt;&gt;"",Q322&lt;&gt;""),"Opt 2: "&amp;VLOOKUP(N322,Deliverables!$A$4:$G$42,3,FALSE)&amp;CHAR(10),"")&amp; IF(S322&lt;&gt;"","Opt 5: "&amp;VLOOKUP(R322,Deliverables!$A$4:$G$42,4,FALSE)&amp;CHAR(10),"")&amp; IF(OR(U322&lt;&gt;"",V322&lt;&gt;"",W322&lt;&gt;""),"Opt 3: "&amp;VLOOKUP(T322,Deliverables!$A$4:$G$42,5,FALSE)&amp;CHAR(10),"")&amp; IF(Y322&lt;&gt;"","Opt 4: "&amp;VLOOKUP(X322,Deliverables!$A$4:$G$42,6,FALSE)&amp;CHAR(10),"")&amp; IF(AA322&lt;&gt;"","Opt 7: "&amp;VLOOKUP(Z322,Deliverables!$A$4:$G$42,7,FALSE),""),"&lt;Autofilled&gt;")</f>
        <v>Opt 3: RAN5#88 (Aug-20)
  MU: RAN5#87 (May-20)
  TT: RAN5#87 (May-20)
Opt 4: RAN5#87 (May-20)
Opt 7: RAN5#87 (May-20)</v>
      </c>
      <c r="I322" s="618"/>
      <c r="J322" s="618" t="s">
        <v>1363</v>
      </c>
      <c r="K322" s="548">
        <v>0.4</v>
      </c>
      <c r="L322" s="542">
        <f>IF(COUNT(O322,P322,Q322,S322,U322,V322,W322,Y322,AA322)&gt;0,SUM(O322,P322,Q322,S322,U322,V322,W322,Y322,AA322)/COUNT(O322,P322,Q322,S322,U322,V322,W322,Y322,AA322),"")</f>
        <v>0</v>
      </c>
      <c r="M322" s="575"/>
      <c r="N322" s="574"/>
      <c r="O322" s="571"/>
      <c r="P322" s="571"/>
      <c r="Q322" s="625"/>
      <c r="R322" s="572"/>
      <c r="S322" s="625"/>
      <c r="T322" s="572" t="s">
        <v>1306</v>
      </c>
      <c r="U322" s="619"/>
      <c r="V322" s="619">
        <v>0</v>
      </c>
      <c r="W322" s="625"/>
      <c r="X322" s="572">
        <v>1</v>
      </c>
      <c r="Y322" s="619">
        <v>0</v>
      </c>
      <c r="Z322" s="572">
        <v>1</v>
      </c>
      <c r="AA322" s="619">
        <v>0</v>
      </c>
      <c r="AB322" s="547"/>
      <c r="AC322" s="545"/>
      <c r="AD322" s="551"/>
    </row>
    <row r="323" spans="1:30" s="34" customFormat="1" ht="54.75" customHeight="1" outlineLevel="1" x14ac:dyDescent="0.25">
      <c r="A323" s="39">
        <v>216</v>
      </c>
      <c r="B323" s="540" t="s">
        <v>762</v>
      </c>
      <c r="C323" s="24" t="s">
        <v>21</v>
      </c>
      <c r="D323" s="44" t="s">
        <v>652</v>
      </c>
      <c r="E323" s="549" t="s">
        <v>653</v>
      </c>
      <c r="F323" s="76"/>
      <c r="G323" s="76" t="s">
        <v>30</v>
      </c>
      <c r="H323" s="24" t="str">
        <f>IFERROR(IF(OR(O323&lt;&gt;"",P323&lt;&gt;"",Q323&lt;&gt;""),"Opt 2: "&amp;VLOOKUP(N323,Deliverables!$A$4:$G$42,3,FALSE)&amp;CHAR(10),"")&amp; IF(S323&lt;&gt;"","Opt 5: "&amp;VLOOKUP(R323,Deliverables!$A$4:$G$42,4,FALSE)&amp;CHAR(10),"")&amp; IF(OR(U323&lt;&gt;"",V323&lt;&gt;"",W323&lt;&gt;""),"Opt 3: "&amp;VLOOKUP(T323,Deliverables!$A$4:$G$42,5,FALSE)&amp;CHAR(10),"")&amp; IF(Y323&lt;&gt;"","Opt 4: "&amp;VLOOKUP(X323,Deliverables!$A$4:$G$42,6,FALSE)&amp;CHAR(10),"")&amp; IF(AA323&lt;&gt;"","Opt 7: "&amp;VLOOKUP(Z323,Deliverables!$A$4:$G$42,7,FALSE),""),"&lt;Autofilled&gt;")</f>
        <v>Opt 3: RAN5#88 (Aug-20)
  MU: RAN5#86 (Feb-20)
  TT: RAN5#86 (Feb-20)
Opt 4: RAN5#87 (May-20)
Opt 7: RAN5#87 (May-20)</v>
      </c>
      <c r="I323" s="56"/>
      <c r="J323" s="541" t="s">
        <v>1058</v>
      </c>
      <c r="K323" s="550">
        <v>0.4</v>
      </c>
      <c r="L323" s="37">
        <f t="shared" si="14"/>
        <v>0</v>
      </c>
      <c r="M323" s="152"/>
      <c r="N323" s="137"/>
      <c r="O323" s="105"/>
      <c r="P323" s="105"/>
      <c r="Q323" s="132"/>
      <c r="R323" s="121"/>
      <c r="S323" s="132"/>
      <c r="T323" s="572" t="s">
        <v>1305</v>
      </c>
      <c r="U323" s="104"/>
      <c r="V323" s="104"/>
      <c r="W323" s="132">
        <v>0</v>
      </c>
      <c r="X323" s="121">
        <v>1</v>
      </c>
      <c r="Y323" s="132">
        <v>0</v>
      </c>
      <c r="Z323" s="121">
        <v>1</v>
      </c>
      <c r="AA323" s="132">
        <v>0</v>
      </c>
      <c r="AB323" s="42"/>
      <c r="AC323" s="545"/>
      <c r="AD323" s="56"/>
    </row>
    <row r="324" spans="1:30" s="539" customFormat="1" ht="43.15" customHeight="1" outlineLevel="1" x14ac:dyDescent="0.25">
      <c r="A324" s="544">
        <v>217</v>
      </c>
      <c r="B324" s="544" t="s">
        <v>762</v>
      </c>
      <c r="C324" s="536" t="s">
        <v>21</v>
      </c>
      <c r="D324" s="549" t="s">
        <v>1362</v>
      </c>
      <c r="E324" s="629" t="s">
        <v>1336</v>
      </c>
      <c r="F324" s="536"/>
      <c r="G324" s="536" t="s">
        <v>30</v>
      </c>
      <c r="H324" s="536" t="str">
        <f>IFERROR(IF(OR(O324&lt;&gt;"",P324&lt;&gt;"",Q324&lt;&gt;""),"Opt 2: "&amp;VLOOKUP(N324,Deliverables!$A$4:$G$42,3,FALSE)&amp;CHAR(10),"")&amp; IF(S324&lt;&gt;"","Opt 5: "&amp;VLOOKUP(R324,Deliverables!$A$4:$G$42,4,FALSE)&amp;CHAR(10),"")&amp; IF(OR(U324&lt;&gt;"",V324&lt;&gt;"",W324&lt;&gt;""),"Opt 3: "&amp;VLOOKUP(T324,Deliverables!$A$4:$G$42,5,FALSE)&amp;CHAR(10),"")&amp; IF(Y324&lt;&gt;"","Opt 4: "&amp;VLOOKUP(X324,Deliverables!$A$4:$G$42,6,FALSE)&amp;CHAR(10),"")&amp; IF(AA324&lt;&gt;"","Opt 7: "&amp;VLOOKUP(Z324,Deliverables!$A$4:$G$42,7,FALSE),""),"&lt;Autofilled&gt;")</f>
        <v>Opt 3: RAN5#88 (Aug-20)
  MU: RAN5#87 (May-20)
  TT: RAN5#87 (May-20)
Opt 4: RAN5#87 (May-20)
Opt 7: RAN5#87 (May-20)</v>
      </c>
      <c r="I324" s="618"/>
      <c r="J324" s="618" t="s">
        <v>1363</v>
      </c>
      <c r="K324" s="548">
        <v>0.4</v>
      </c>
      <c r="L324" s="542">
        <f>IF(COUNT(O324,P324,Q324,S324,U324,V324,W324,Y324,AA324)&gt;0,SUM(O324,P324,Q324,S324,U324,V324,W324,Y324,AA324)/COUNT(O324,P324,Q324,S324,U324,V324,W324,Y324,AA324),"")</f>
        <v>0</v>
      </c>
      <c r="M324" s="575"/>
      <c r="N324" s="574"/>
      <c r="O324" s="571"/>
      <c r="P324" s="571"/>
      <c r="Q324" s="625"/>
      <c r="R324" s="572"/>
      <c r="S324" s="625"/>
      <c r="T324" s="572" t="s">
        <v>1306</v>
      </c>
      <c r="U324" s="619"/>
      <c r="V324" s="619">
        <v>0</v>
      </c>
      <c r="W324" s="625"/>
      <c r="X324" s="572">
        <v>1</v>
      </c>
      <c r="Y324" s="619">
        <v>0</v>
      </c>
      <c r="Z324" s="572">
        <v>1</v>
      </c>
      <c r="AA324" s="619">
        <v>0</v>
      </c>
      <c r="AB324" s="547"/>
      <c r="AC324" s="545"/>
      <c r="AD324" s="551"/>
    </row>
    <row r="325" spans="1:30" s="69" customFormat="1" ht="54.75" customHeight="1" outlineLevel="1" x14ac:dyDescent="0.25">
      <c r="A325" s="72"/>
      <c r="B325" s="72"/>
      <c r="C325" s="65" t="s">
        <v>21</v>
      </c>
      <c r="D325" s="65" t="s">
        <v>331</v>
      </c>
      <c r="E325" s="65" t="s">
        <v>397</v>
      </c>
      <c r="F325" s="65"/>
      <c r="G325" s="65"/>
      <c r="H325" s="71" t="str">
        <f>IFERROR(IF(OR(O325&lt;&gt;"",P325&lt;&gt;"",Q325&lt;&gt;""),"Opt 2: "&amp;VLOOKUP(N325,Deliverables!$A$4:$G$42,3,FALSE)&amp;CHAR(10),"")&amp; IF(S325&lt;&gt;"","Opt 5: "&amp;VLOOKUP(R325,Deliverables!$A$4:$G$42,4,FALSE)&amp;CHAR(10),"")&amp; IF(OR(U325&lt;&gt;"",V325&lt;&gt;"",W325&lt;&gt;""),"Opt 3: "&amp;VLOOKUP(T325,Deliverables!$A$4:$G$42,5,FALSE)&amp;CHAR(10),"")&amp; IF(Y325&lt;&gt;"","Opt 4: "&amp;VLOOKUP(X325,Deliverables!$A$4:$G$42,6,FALSE)&amp;CHAR(10),"")&amp; IF(AA325&lt;&gt;"","Opt 7: "&amp;VLOOKUP(Z325,Deliverables!$A$4:$G$42,7,FALSE),""),"&lt;Autofilled&gt;")</f>
        <v/>
      </c>
      <c r="I325" s="65"/>
      <c r="J325" s="65"/>
      <c r="K325" s="53"/>
      <c r="L325" s="37" t="str">
        <f t="shared" si="14"/>
        <v/>
      </c>
      <c r="M325" s="154"/>
      <c r="N325" s="137"/>
      <c r="O325" s="105"/>
      <c r="P325" s="105"/>
      <c r="Q325" s="132"/>
      <c r="R325" s="121"/>
      <c r="S325" s="132"/>
      <c r="T325" s="121"/>
      <c r="U325" s="104"/>
      <c r="V325" s="104"/>
      <c r="W325" s="132"/>
      <c r="X325" s="121"/>
      <c r="Y325" s="132"/>
      <c r="Z325" s="121"/>
      <c r="AA325" s="132"/>
      <c r="AB325" s="67"/>
      <c r="AC325" s="545"/>
    </row>
    <row r="326" spans="1:30" s="34" customFormat="1" ht="54.75" customHeight="1" outlineLevel="1" x14ac:dyDescent="0.25">
      <c r="A326" s="39">
        <v>218</v>
      </c>
      <c r="B326" s="39" t="s">
        <v>762</v>
      </c>
      <c r="C326" s="24" t="s">
        <v>21</v>
      </c>
      <c r="D326" s="44" t="s">
        <v>454</v>
      </c>
      <c r="E326" s="24" t="s">
        <v>730</v>
      </c>
      <c r="F326" s="76"/>
      <c r="G326" s="76" t="s">
        <v>30</v>
      </c>
      <c r="H326" s="24" t="str">
        <f>IFERROR(IF(OR(O326&lt;&gt;"",P326&lt;&gt;"",Q326&lt;&gt;""),"Opt 2: "&amp;VLOOKUP(N326,Deliverables!$A$4:$G$42,3,FALSE)&amp;CHAR(10),"")&amp; IF(S326&lt;&gt;"","Opt 5: "&amp;VLOOKUP(R326,Deliverables!$A$4:$G$42,4,FALSE)&amp;CHAR(10),"")&amp; IF(OR(U326&lt;&gt;"",V326&lt;&gt;"",W326&lt;&gt;""),"Opt 3: "&amp;VLOOKUP(T326,Deliverables!$A$4:$G$42,5,FALSE)&amp;CHAR(10),"")&amp; IF(Y326&lt;&gt;"","Opt 4: "&amp;VLOOKUP(X326,Deliverables!$A$4:$G$42,6,FALSE)&amp;CHAR(10),"")&amp; IF(AA326&lt;&gt;"","Opt 7: "&amp;VLOOKUP(Z326,Deliverables!$A$4:$G$42,7,FALSE),""),"&lt;Autofilled&gt;")</f>
        <v>Opt 3: RAN5#81 (Nov-18)
Opt 4: RAN5#87 (May-20)
Opt 7: RAN5#87 (May-20)</v>
      </c>
      <c r="I326" s="75" t="s">
        <v>620</v>
      </c>
      <c r="J326" s="32"/>
      <c r="K326" s="53">
        <v>1</v>
      </c>
      <c r="L326" s="37">
        <f t="shared" si="14"/>
        <v>1</v>
      </c>
      <c r="M326" s="152"/>
      <c r="N326" s="137"/>
      <c r="O326" s="105"/>
      <c r="P326" s="105"/>
      <c r="Q326" s="132"/>
      <c r="R326" s="121"/>
      <c r="S326" s="132"/>
      <c r="T326" s="121">
        <v>2</v>
      </c>
      <c r="U326" s="104">
        <v>1</v>
      </c>
      <c r="V326" s="104"/>
      <c r="W326" s="132"/>
      <c r="X326" s="121">
        <v>1</v>
      </c>
      <c r="Y326" s="132">
        <v>1</v>
      </c>
      <c r="Z326" s="121">
        <v>1</v>
      </c>
      <c r="AA326" s="132">
        <v>1</v>
      </c>
      <c r="AB326" s="67"/>
      <c r="AC326" s="545"/>
    </row>
    <row r="327" spans="1:30" s="34" customFormat="1" ht="54.75" customHeight="1" outlineLevel="1" x14ac:dyDescent="0.25">
      <c r="A327" s="39">
        <v>219</v>
      </c>
      <c r="B327" s="39" t="s">
        <v>762</v>
      </c>
      <c r="C327" s="24" t="s">
        <v>21</v>
      </c>
      <c r="D327" s="44" t="s">
        <v>455</v>
      </c>
      <c r="E327" s="549" t="s">
        <v>731</v>
      </c>
      <c r="F327" s="76"/>
      <c r="G327" s="76" t="s">
        <v>30</v>
      </c>
      <c r="H327" s="24" t="str">
        <f>IFERROR(IF(OR(O327&lt;&gt;"",P327&lt;&gt;"",Q327&lt;&gt;""),"Opt 2: "&amp;VLOOKUP(N327,Deliverables!$A$4:$G$42,3,FALSE)&amp;CHAR(10),"")&amp; IF(S327&lt;&gt;"","Opt 5: "&amp;VLOOKUP(R327,Deliverables!$A$4:$G$42,4,FALSE)&amp;CHAR(10),"")&amp; IF(OR(U327&lt;&gt;"",V327&lt;&gt;"",W327&lt;&gt;""),"Opt 3: "&amp;VLOOKUP(T327,Deliverables!$A$4:$G$42,5,FALSE)&amp;CHAR(10),"")&amp; IF(Y327&lt;&gt;"","Opt 4: "&amp;VLOOKUP(X327,Deliverables!$A$4:$G$42,6,FALSE)&amp;CHAR(10),"")&amp; IF(AA327&lt;&gt;"","Opt 7: "&amp;VLOOKUP(Z327,Deliverables!$A$4:$G$42,7,FALSE),""),"&lt;Autofilled&gt;")</f>
        <v>Opt 3: RAN5#87 (May-20)
Opt 4: RAN5#87 (May-20)
Opt 7: RAN5#87 (May-20)</v>
      </c>
      <c r="I327" s="75" t="s">
        <v>621</v>
      </c>
      <c r="J327" s="32" t="s">
        <v>1367</v>
      </c>
      <c r="K327" s="53">
        <v>1</v>
      </c>
      <c r="L327" s="37">
        <f t="shared" si="14"/>
        <v>0.69999999999999984</v>
      </c>
      <c r="M327" s="152"/>
      <c r="N327" s="137"/>
      <c r="O327" s="105"/>
      <c r="P327" s="105"/>
      <c r="Q327" s="132"/>
      <c r="R327" s="121"/>
      <c r="S327" s="132"/>
      <c r="T327" s="572">
        <v>8</v>
      </c>
      <c r="U327" s="104">
        <v>0.7</v>
      </c>
      <c r="V327" s="104"/>
      <c r="W327" s="132"/>
      <c r="X327" s="121">
        <v>1</v>
      </c>
      <c r="Y327" s="132">
        <v>0.7</v>
      </c>
      <c r="Z327" s="121">
        <v>1</v>
      </c>
      <c r="AA327" s="132">
        <v>0.7</v>
      </c>
      <c r="AB327" s="67"/>
      <c r="AC327" s="545"/>
    </row>
    <row r="328" spans="1:30" s="34" customFormat="1" ht="54.75" customHeight="1" outlineLevel="1" x14ac:dyDescent="0.25">
      <c r="A328" s="39">
        <v>220</v>
      </c>
      <c r="B328" s="39" t="s">
        <v>762</v>
      </c>
      <c r="C328" s="24" t="s">
        <v>21</v>
      </c>
      <c r="D328" s="44" t="s">
        <v>456</v>
      </c>
      <c r="E328" s="24" t="s">
        <v>732</v>
      </c>
      <c r="F328" s="76"/>
      <c r="G328" s="76" t="s">
        <v>30</v>
      </c>
      <c r="H328" s="24" t="str">
        <f>IFERROR(IF(OR(O328&lt;&gt;"",P328&lt;&gt;"",Q328&lt;&gt;""),"Opt 2: "&amp;VLOOKUP(N328,Deliverables!$A$4:$G$42,3,FALSE)&amp;CHAR(10),"")&amp; IF(S328&lt;&gt;"","Opt 5: "&amp;VLOOKUP(R328,Deliverables!$A$4:$G$42,4,FALSE)&amp;CHAR(10),"")&amp; IF(OR(U328&lt;&gt;"",V328&lt;&gt;"",W328&lt;&gt;""),"Opt 3: "&amp;VLOOKUP(T328,Deliverables!$A$4:$G$42,5,FALSE)&amp;CHAR(10),"")&amp; IF(Y328&lt;&gt;"","Opt 4: "&amp;VLOOKUP(X328,Deliverables!$A$4:$G$42,6,FALSE)&amp;CHAR(10),"")&amp; IF(AA328&lt;&gt;"","Opt 7: "&amp;VLOOKUP(Z328,Deliverables!$A$4:$G$42,7,FALSE),""),"&lt;Autofilled&gt;")</f>
        <v>Opt 3: RAN5#81 (Nov-18)
Opt 4: RAN5#87 (May-20)
Opt 7: RAN5#87 (May-20)</v>
      </c>
      <c r="I328" s="75" t="s">
        <v>622</v>
      </c>
      <c r="J328" s="32"/>
      <c r="K328" s="53">
        <v>1</v>
      </c>
      <c r="L328" s="37">
        <f t="shared" si="14"/>
        <v>1</v>
      </c>
      <c r="M328" s="152"/>
      <c r="N328" s="137"/>
      <c r="O328" s="105"/>
      <c r="P328" s="105"/>
      <c r="Q328" s="132"/>
      <c r="R328" s="121"/>
      <c r="S328" s="132"/>
      <c r="T328" s="121">
        <v>2</v>
      </c>
      <c r="U328" s="104">
        <v>1</v>
      </c>
      <c r="V328" s="104"/>
      <c r="W328" s="132"/>
      <c r="X328" s="121">
        <v>1</v>
      </c>
      <c r="Y328" s="132">
        <v>1</v>
      </c>
      <c r="Z328" s="121">
        <v>1</v>
      </c>
      <c r="AA328" s="132">
        <v>1</v>
      </c>
      <c r="AB328" s="67"/>
      <c r="AC328" s="545"/>
    </row>
    <row r="329" spans="1:30" s="69" customFormat="1" ht="54.75" customHeight="1" outlineLevel="1" x14ac:dyDescent="0.25">
      <c r="A329" s="72"/>
      <c r="B329" s="72"/>
      <c r="C329" s="65" t="s">
        <v>21</v>
      </c>
      <c r="D329" s="65" t="s">
        <v>603</v>
      </c>
      <c r="E329" s="65" t="s">
        <v>604</v>
      </c>
      <c r="F329" s="65"/>
      <c r="G329" s="65"/>
      <c r="H329" s="71" t="str">
        <f>IFERROR(IF(OR(O329&lt;&gt;"",P329&lt;&gt;"",Q329&lt;&gt;""),"Opt 2: "&amp;VLOOKUP(N329,Deliverables!$A$4:$G$42,3,FALSE)&amp;CHAR(10),"")&amp; IF(S329&lt;&gt;"","Opt 5: "&amp;VLOOKUP(R329,Deliverables!$A$4:$G$42,4,FALSE)&amp;CHAR(10),"")&amp; IF(OR(U329&lt;&gt;"",V329&lt;&gt;"",W329&lt;&gt;""),"Opt 3: "&amp;VLOOKUP(T329,Deliverables!$A$4:$G$42,5,FALSE)&amp;CHAR(10),"")&amp; IF(Y329&lt;&gt;"","Opt 4: "&amp;VLOOKUP(X329,Deliverables!$A$4:$G$42,6,FALSE)&amp;CHAR(10),"")&amp; IF(AA329&lt;&gt;"","Opt 7: "&amp;VLOOKUP(Z329,Deliverables!$A$4:$G$42,7,FALSE),""),"&lt;Autofilled&gt;")</f>
        <v/>
      </c>
      <c r="I329" s="65"/>
      <c r="J329" s="65"/>
      <c r="K329" s="53"/>
      <c r="L329" s="37" t="str">
        <f t="shared" si="14"/>
        <v/>
      </c>
      <c r="M329" s="154"/>
      <c r="N329" s="137"/>
      <c r="O329" s="105"/>
      <c r="P329" s="105"/>
      <c r="Q329" s="132"/>
      <c r="R329" s="121"/>
      <c r="S329" s="132"/>
      <c r="T329" s="121"/>
      <c r="U329" s="104"/>
      <c r="V329" s="104"/>
      <c r="W329" s="132"/>
      <c r="X329" s="121"/>
      <c r="Y329" s="132"/>
      <c r="Z329" s="121"/>
      <c r="AA329" s="132"/>
      <c r="AB329" s="67"/>
      <c r="AC329" s="545"/>
    </row>
    <row r="330" spans="1:30" s="34" customFormat="1" ht="54.75" customHeight="1" outlineLevel="1" x14ac:dyDescent="0.25">
      <c r="A330" s="39">
        <v>221</v>
      </c>
      <c r="B330" s="39" t="s">
        <v>762</v>
      </c>
      <c r="C330" s="24" t="s">
        <v>21</v>
      </c>
      <c r="D330" s="44" t="s">
        <v>1179</v>
      </c>
      <c r="E330" s="549" t="s">
        <v>605</v>
      </c>
      <c r="F330" s="76"/>
      <c r="G330" s="76" t="s">
        <v>368</v>
      </c>
      <c r="H330" s="24" t="str">
        <f>IFERROR(IF(OR(O330&lt;&gt;"",P330&lt;&gt;"",Q330&lt;&gt;""),"Opt 2: "&amp;VLOOKUP(N330,Deliverables!$A$4:$G$42,3,FALSE)&amp;CHAR(10),"")&amp; IF(S330&lt;&gt;"","Opt 5: "&amp;VLOOKUP(R330,Deliverables!$A$4:$G$42,4,FALSE)&amp;CHAR(10),"")&amp; IF(OR(U330&lt;&gt;"",V330&lt;&gt;"",W330&lt;&gt;""),"Opt 3: "&amp;VLOOKUP(T330,Deliverables!$A$4:$G$42,5,FALSE)&amp;CHAR(10),"")&amp; IF(Y330&lt;&gt;"","Opt 4: "&amp;VLOOKUP(X330,Deliverables!$A$4:$G$42,6,FALSE)&amp;CHAR(10),"")&amp; IF(AA330&lt;&gt;"","Opt 7: "&amp;VLOOKUP(Z330,Deliverables!$A$4:$G$42,7,FALSE),""),"&lt;Autofilled&gt;")</f>
        <v>Opt 3: RAN5#87 (May-20)
Opt 4: RAN5#87 (May-20)
Opt 7: RAN5#87 (May-20)</v>
      </c>
      <c r="I330" s="75"/>
      <c r="J330" s="32" t="s">
        <v>1368</v>
      </c>
      <c r="K330" s="53">
        <v>1</v>
      </c>
      <c r="L330" s="37">
        <f t="shared" si="14"/>
        <v>0</v>
      </c>
      <c r="M330" s="152"/>
      <c r="N330" s="137"/>
      <c r="O330" s="105"/>
      <c r="P330" s="105"/>
      <c r="Q330" s="132"/>
      <c r="R330" s="121"/>
      <c r="S330" s="132"/>
      <c r="T330" s="572">
        <v>8</v>
      </c>
      <c r="U330" s="104">
        <v>0</v>
      </c>
      <c r="V330" s="104"/>
      <c r="W330" s="132"/>
      <c r="X330" s="121">
        <v>1</v>
      </c>
      <c r="Y330" s="132">
        <v>0</v>
      </c>
      <c r="Z330" s="121">
        <v>1</v>
      </c>
      <c r="AA330" s="132">
        <v>0</v>
      </c>
      <c r="AB330" s="67"/>
      <c r="AC330" s="545"/>
    </row>
    <row r="331" spans="1:30" s="34" customFormat="1" ht="54.75" customHeight="1" outlineLevel="1" x14ac:dyDescent="0.25">
      <c r="A331" s="39">
        <v>222</v>
      </c>
      <c r="B331" s="39" t="s">
        <v>762</v>
      </c>
      <c r="C331" s="24" t="s">
        <v>21</v>
      </c>
      <c r="D331" s="44" t="s">
        <v>1180</v>
      </c>
      <c r="E331" s="549" t="s">
        <v>606</v>
      </c>
      <c r="F331" s="76"/>
      <c r="G331" s="76" t="s">
        <v>368</v>
      </c>
      <c r="H331" s="24" t="str">
        <f>IFERROR(IF(OR(O331&lt;&gt;"",P331&lt;&gt;"",Q331&lt;&gt;""),"Opt 2: "&amp;VLOOKUP(N331,Deliverables!$A$4:$G$42,3,FALSE)&amp;CHAR(10),"")&amp; IF(S331&lt;&gt;"","Opt 5: "&amp;VLOOKUP(R331,Deliverables!$A$4:$G$42,4,FALSE)&amp;CHAR(10),"")&amp; IF(OR(U331&lt;&gt;"",V331&lt;&gt;"",W331&lt;&gt;""),"Opt 3: "&amp;VLOOKUP(T331,Deliverables!$A$4:$G$42,5,FALSE)&amp;CHAR(10),"")&amp; IF(Y331&lt;&gt;"","Opt 4: "&amp;VLOOKUP(X331,Deliverables!$A$4:$G$42,6,FALSE)&amp;CHAR(10),"")&amp; IF(AA331&lt;&gt;"","Opt 7: "&amp;VLOOKUP(Z331,Deliverables!$A$4:$G$42,7,FALSE),""),"&lt;Autofilled&gt;")</f>
        <v>Opt 3: RAN5#87 (May-20)
Opt 4: RAN5#87 (May-20)
Opt 7: RAN5#87 (May-20)</v>
      </c>
      <c r="I331" s="75"/>
      <c r="J331" s="32" t="s">
        <v>1368</v>
      </c>
      <c r="K331" s="53">
        <v>1</v>
      </c>
      <c r="L331" s="37">
        <f t="shared" si="14"/>
        <v>0</v>
      </c>
      <c r="M331" s="152"/>
      <c r="N331" s="137"/>
      <c r="O331" s="105"/>
      <c r="P331" s="105"/>
      <c r="Q331" s="132"/>
      <c r="R331" s="121"/>
      <c r="S331" s="132"/>
      <c r="T331" s="572">
        <v>8</v>
      </c>
      <c r="U331" s="104">
        <v>0</v>
      </c>
      <c r="V331" s="104"/>
      <c r="W331" s="132"/>
      <c r="X331" s="121">
        <v>1</v>
      </c>
      <c r="Y331" s="132">
        <v>0</v>
      </c>
      <c r="Z331" s="121">
        <v>1</v>
      </c>
      <c r="AA331" s="132">
        <v>0</v>
      </c>
      <c r="AB331" s="67"/>
      <c r="AC331" s="545"/>
    </row>
    <row r="332" spans="1:30" s="34" customFormat="1" ht="54.75" customHeight="1" outlineLevel="1" x14ac:dyDescent="0.25">
      <c r="A332" s="39">
        <v>223</v>
      </c>
      <c r="B332" s="39" t="s">
        <v>762</v>
      </c>
      <c r="C332" s="24" t="s">
        <v>21</v>
      </c>
      <c r="D332" s="44" t="s">
        <v>1181</v>
      </c>
      <c r="E332" s="24" t="s">
        <v>607</v>
      </c>
      <c r="F332" s="76"/>
      <c r="G332" s="76" t="s">
        <v>368</v>
      </c>
      <c r="H332" s="24" t="str">
        <f>IFERROR(IF(OR(O332&lt;&gt;"",P332&lt;&gt;"",Q332&lt;&gt;""),"Opt 2: "&amp;VLOOKUP(N332,Deliverables!$A$4:$G$42,3,FALSE)&amp;CHAR(10),"")&amp; IF(S332&lt;&gt;"","Opt 5: "&amp;VLOOKUP(R332,Deliverables!$A$4:$G$42,4,FALSE)&amp;CHAR(10),"")&amp; IF(OR(U332&lt;&gt;"",V332&lt;&gt;"",W332&lt;&gt;""),"Opt 3: "&amp;VLOOKUP(T332,Deliverables!$A$4:$G$42,5,FALSE)&amp;CHAR(10),"")&amp; IF(Y332&lt;&gt;"","Opt 4: "&amp;VLOOKUP(X332,Deliverables!$A$4:$G$42,6,FALSE)&amp;CHAR(10),"")&amp; IF(AA332&lt;&gt;"","Opt 7: "&amp;VLOOKUP(Z332,Deliverables!$A$4:$G$42,7,FALSE),""),"&lt;Autofilled&gt;")</f>
        <v>Opt 3: RAN5#82 (Feb-19)
Opt 7: RAN5#87 (May-20)</v>
      </c>
      <c r="I332" s="75" t="s">
        <v>608</v>
      </c>
      <c r="J332" s="32" t="s">
        <v>656</v>
      </c>
      <c r="K332" s="53">
        <v>1</v>
      </c>
      <c r="L332" s="37">
        <f t="shared" si="14"/>
        <v>1</v>
      </c>
      <c r="M332" s="152"/>
      <c r="N332" s="137"/>
      <c r="O332" s="105"/>
      <c r="P332" s="105"/>
      <c r="Q332" s="132"/>
      <c r="R332" s="121"/>
      <c r="S332" s="132"/>
      <c r="T332" s="121">
        <v>3</v>
      </c>
      <c r="U332" s="104">
        <v>1</v>
      </c>
      <c r="V332" s="104"/>
      <c r="W332" s="132"/>
      <c r="X332" s="121">
        <v>1</v>
      </c>
      <c r="Y332" s="570"/>
      <c r="Z332" s="121">
        <v>1</v>
      </c>
      <c r="AA332" s="132">
        <v>1</v>
      </c>
      <c r="AB332" s="67"/>
      <c r="AC332" s="545"/>
    </row>
    <row r="333" spans="1:30" s="539" customFormat="1" ht="54.75" customHeight="1" outlineLevel="1" x14ac:dyDescent="0.25">
      <c r="A333" s="544">
        <v>224</v>
      </c>
      <c r="B333" s="544" t="s">
        <v>762</v>
      </c>
      <c r="C333" s="536" t="s">
        <v>21</v>
      </c>
      <c r="D333" s="549" t="s">
        <v>1182</v>
      </c>
      <c r="E333" s="536" t="s">
        <v>1025</v>
      </c>
      <c r="F333" s="567"/>
      <c r="G333" s="629"/>
      <c r="H333" s="536" t="str">
        <f>IFERROR(IF(OR(O333&lt;&gt;"",P333&lt;&gt;"",Q333&lt;&gt;""),"Opt 2: "&amp;VLOOKUP(N333,Deliverables!$A$4:$G$42,3,FALSE)&amp;CHAR(10),"")&amp; IF(S333&lt;&gt;"","Opt 5: "&amp;VLOOKUP(R333,Deliverables!$A$4:$G$42,4,FALSE)&amp;CHAR(10),"")&amp; IF(OR(U333&lt;&gt;"",V333&lt;&gt;"",W333&lt;&gt;""),"Opt 3: "&amp;VLOOKUP(T333,Deliverables!$A$4:$G$42,5,FALSE)&amp;CHAR(10),"")&amp; IF(Y333&lt;&gt;"","Opt 4: "&amp;VLOOKUP(X333,Deliverables!$A$4:$G$42,6,FALSE)&amp;CHAR(10),"")&amp; IF(AA333&lt;&gt;"","Opt 7: "&amp;VLOOKUP(Z333,Deliverables!$A$4:$G$42,7,FALSE),""),"&lt;Autofilled&gt;")</f>
        <v xml:space="preserve">Opt 4: RAN5#88 (Aug-20)
</v>
      </c>
      <c r="I333" s="566"/>
      <c r="J333" s="537"/>
      <c r="K333" s="550">
        <v>1</v>
      </c>
      <c r="L333" s="542">
        <f>IF(COUNT(O333,P333,Q333,S333,U333,V333,W333,Y333,AA333)&gt;0,SUM(O333,P333,Q333,S333,U333,V333,W333,Y333,AA333)/COUNT(O333,P333,Q333,S333,U333,V333,W333,Y333,AA333),"")</f>
        <v>0</v>
      </c>
      <c r="M333" s="575"/>
      <c r="N333" s="574"/>
      <c r="O333" s="571"/>
      <c r="P333" s="571"/>
      <c r="Q333" s="573"/>
      <c r="R333" s="572"/>
      <c r="S333" s="573"/>
      <c r="T333" s="572"/>
      <c r="U333" s="570"/>
      <c r="V333" s="570"/>
      <c r="W333" s="573"/>
      <c r="X333" s="572">
        <v>2</v>
      </c>
      <c r="Y333" s="573">
        <v>0</v>
      </c>
      <c r="Z333" s="572">
        <v>1</v>
      </c>
      <c r="AA333" s="570"/>
      <c r="AB333" s="559"/>
      <c r="AC333" s="545"/>
    </row>
    <row r="334" spans="1:30" s="34" customFormat="1" ht="48" customHeight="1" outlineLevel="1" x14ac:dyDescent="0.25">
      <c r="A334" s="35">
        <v>225</v>
      </c>
      <c r="B334" s="35"/>
      <c r="C334" s="24" t="s">
        <v>21</v>
      </c>
      <c r="D334" s="44" t="s">
        <v>611</v>
      </c>
      <c r="E334" s="24" t="s">
        <v>609</v>
      </c>
      <c r="F334" s="24"/>
      <c r="G334" s="76" t="s">
        <v>368</v>
      </c>
      <c r="H334" s="24" t="str">
        <f>IFERROR(IF(OR(O334&lt;&gt;"",P334&lt;&gt;"",Q334&lt;&gt;""),"Opt 2: "&amp;VLOOKUP(N334,Deliverables!$A$4:$G$42,3,FALSE)&amp;CHAR(10),"")&amp; IF(S334&lt;&gt;"","Opt 5: "&amp;VLOOKUP(R334,Deliverables!$A$4:$G$42,4,FALSE)&amp;CHAR(10),"")&amp; IF(OR(U334&lt;&gt;"",V334&lt;&gt;"",W334&lt;&gt;""),"Opt 3: "&amp;VLOOKUP(T334,Deliverables!$A$4:$G$42,5,FALSE)&amp;CHAR(10),"")&amp; IF(Y334&lt;&gt;"","Opt 4: "&amp;VLOOKUP(X334,Deliverables!$A$4:$G$42,6,FALSE)&amp;CHAR(10),"")&amp; IF(AA334&lt;&gt;"","Opt 7: "&amp;VLOOKUP(Z334,Deliverables!$A$4:$G$42,7,FALSE),""),"&lt;Autofilled&gt;")</f>
        <v>Opt 3: RAN5#88 (Aug-20)
  MU: RAN5#87 (May-20)
  TT: RAN5#87 (May-20)
Opt 4: RAN5#87 (May-20)
Opt 7: RAN5#87 (May-20)</v>
      </c>
      <c r="I334" s="36"/>
      <c r="J334" s="577" t="s">
        <v>918</v>
      </c>
      <c r="K334" s="53">
        <v>0</v>
      </c>
      <c r="L334" s="37">
        <f t="shared" si="14"/>
        <v>0</v>
      </c>
      <c r="M334" s="152"/>
      <c r="N334" s="137"/>
      <c r="O334" s="105"/>
      <c r="P334" s="105"/>
      <c r="Q334" s="132"/>
      <c r="R334" s="121"/>
      <c r="S334" s="132"/>
      <c r="T334" s="572" t="s">
        <v>1306</v>
      </c>
      <c r="U334" s="104"/>
      <c r="V334" s="104">
        <v>0</v>
      </c>
      <c r="W334" s="132"/>
      <c r="X334" s="121">
        <v>1</v>
      </c>
      <c r="Y334" s="132">
        <v>0</v>
      </c>
      <c r="Z334" s="121">
        <v>1</v>
      </c>
      <c r="AA334" s="132">
        <v>0</v>
      </c>
      <c r="AB334" s="42"/>
      <c r="AC334" s="545"/>
    </row>
    <row r="335" spans="1:30" s="34" customFormat="1" ht="41.45" customHeight="1" outlineLevel="1" x14ac:dyDescent="0.25">
      <c r="A335" s="35">
        <v>226</v>
      </c>
      <c r="B335" s="35"/>
      <c r="C335" s="24" t="s">
        <v>21</v>
      </c>
      <c r="D335" s="44" t="s">
        <v>1183</v>
      </c>
      <c r="E335" s="24" t="s">
        <v>610</v>
      </c>
      <c r="F335" s="24"/>
      <c r="G335" s="76" t="s">
        <v>368</v>
      </c>
      <c r="H335" s="24" t="str">
        <f>IFERROR(IF(OR(O335&lt;&gt;"",P335&lt;&gt;"",Q335&lt;&gt;""),"Opt 2: "&amp;VLOOKUP(N335,Deliverables!$A$4:$G$42,3,FALSE)&amp;CHAR(10),"")&amp; IF(S335&lt;&gt;"","Opt 5: "&amp;VLOOKUP(R335,Deliverables!$A$4:$G$42,4,FALSE)&amp;CHAR(10),"")&amp; IF(OR(U335&lt;&gt;"",V335&lt;&gt;"",W335&lt;&gt;""),"Opt 3: "&amp;VLOOKUP(T335,Deliverables!$A$4:$G$42,5,FALSE)&amp;CHAR(10),"")&amp; IF(Y335&lt;&gt;"","Opt 4: "&amp;VLOOKUP(X335,Deliverables!$A$4:$G$42,6,FALSE)&amp;CHAR(10),"")&amp; IF(AA335&lt;&gt;"","Opt 7: "&amp;VLOOKUP(Z335,Deliverables!$A$4:$G$42,7,FALSE),""),"&lt;Autofilled&gt;")</f>
        <v>Opt 3: RAN5#88 (Aug-20)
  MU: RAN5#87 (May-20)
  TT: RAN5#87 (May-20)
Opt 4: RAN5#87 (May-20)
Opt 7: RAN5#87 (May-20)</v>
      </c>
      <c r="I335" s="36"/>
      <c r="J335" s="577" t="s">
        <v>918</v>
      </c>
      <c r="K335" s="53">
        <v>0</v>
      </c>
      <c r="L335" s="37">
        <f t="shared" si="14"/>
        <v>0</v>
      </c>
      <c r="M335" s="152"/>
      <c r="N335" s="137"/>
      <c r="O335" s="105"/>
      <c r="P335" s="105"/>
      <c r="Q335" s="132"/>
      <c r="R335" s="121"/>
      <c r="S335" s="132"/>
      <c r="T335" s="572" t="s">
        <v>1306</v>
      </c>
      <c r="U335" s="104"/>
      <c r="V335" s="104"/>
      <c r="W335" s="132">
        <v>0</v>
      </c>
      <c r="X335" s="121">
        <v>1</v>
      </c>
      <c r="Y335" s="132">
        <v>0</v>
      </c>
      <c r="Z335" s="121">
        <v>1</v>
      </c>
      <c r="AA335" s="132">
        <v>0</v>
      </c>
      <c r="AB335" s="42"/>
      <c r="AC335" s="545"/>
    </row>
    <row r="336" spans="1:30" s="561" customFormat="1" ht="40.15" customHeight="1" outlineLevel="1" x14ac:dyDescent="0.25">
      <c r="A336" s="562"/>
      <c r="B336" s="562"/>
      <c r="C336" s="558"/>
      <c r="D336" s="558" t="s">
        <v>1281</v>
      </c>
      <c r="E336" s="558" t="s">
        <v>1282</v>
      </c>
      <c r="F336" s="558"/>
      <c r="G336" s="558"/>
      <c r="H336" s="563" t="str">
        <f>IFERROR(IF(OR(O336&lt;&gt;"",P336&lt;&gt;"",Q336&lt;&gt;""),"Opt 2: "&amp;VLOOKUP(N336,Deliverables!$A$4:$G$42,3,FALSE)&amp;CHAR(10),"")&amp; IF(S336&lt;&gt;"","Opt 5: "&amp;VLOOKUP(R336,Deliverables!$A$4:$G$42,4,FALSE)&amp;CHAR(10),"")&amp; IF(OR(U336&lt;&gt;"",V336&lt;&gt;"",W336&lt;&gt;""),"Opt 3: "&amp;VLOOKUP(T336,Deliverables!$A$4:$G$42,5,FALSE)&amp;CHAR(10),"")&amp; IF(Y336&lt;&gt;"","Opt 4: "&amp;VLOOKUP(X336,Deliverables!$A$4:$G$42,6,FALSE)&amp;CHAR(10),"")&amp; IF(AA336&lt;&gt;"","Opt 7: "&amp;VLOOKUP(Z336,Deliverables!$A$4:$G$42,7,FALSE),""),"&lt;Autofilled&gt;")</f>
        <v/>
      </c>
      <c r="I336" s="563"/>
      <c r="J336" s="563"/>
      <c r="K336" s="550"/>
      <c r="L336" s="542" t="str">
        <f t="shared" si="14"/>
        <v/>
      </c>
      <c r="M336" s="575"/>
      <c r="N336" s="574"/>
      <c r="O336" s="571"/>
      <c r="P336" s="571"/>
      <c r="Q336" s="615"/>
      <c r="R336" s="572"/>
      <c r="S336" s="615"/>
      <c r="T336" s="572"/>
      <c r="U336" s="570"/>
      <c r="V336" s="570"/>
      <c r="W336" s="615"/>
      <c r="X336" s="572"/>
      <c r="Y336" s="615"/>
      <c r="Z336" s="572"/>
      <c r="AA336" s="615"/>
      <c r="AB336" s="559"/>
      <c r="AC336" s="545"/>
      <c r="AD336" s="81"/>
    </row>
    <row r="337" spans="1:30" s="561" customFormat="1" ht="40.15" customHeight="1" outlineLevel="1" x14ac:dyDescent="0.25">
      <c r="A337" s="562"/>
      <c r="B337" s="562"/>
      <c r="C337" s="558"/>
      <c r="D337" s="558" t="s">
        <v>1283</v>
      </c>
      <c r="E337" s="558" t="s">
        <v>1284</v>
      </c>
      <c r="F337" s="558"/>
      <c r="G337" s="558"/>
      <c r="H337" s="563" t="str">
        <f>IFERROR(IF(OR(O337&lt;&gt;"",P337&lt;&gt;"",Q337&lt;&gt;""),"Opt 2: "&amp;VLOOKUP(N337,Deliverables!$A$4:$G$42,3,FALSE)&amp;CHAR(10),"")&amp; IF(S337&lt;&gt;"","Opt 5: "&amp;VLOOKUP(R337,Deliverables!$A$4:$G$42,4,FALSE)&amp;CHAR(10),"")&amp; IF(OR(U337&lt;&gt;"",V337&lt;&gt;"",W337&lt;&gt;""),"Opt 3: "&amp;VLOOKUP(T337,Deliverables!$A$4:$G$42,5,FALSE)&amp;CHAR(10),"")&amp; IF(Y337&lt;&gt;"","Opt 4: "&amp;VLOOKUP(X337,Deliverables!$A$4:$G$42,6,FALSE)&amp;CHAR(10),"")&amp; IF(AA337&lt;&gt;"","Opt 7: "&amp;VLOOKUP(Z337,Deliverables!$A$4:$G$42,7,FALSE),""),"&lt;Autofilled&gt;")</f>
        <v/>
      </c>
      <c r="I337" s="563"/>
      <c r="J337" s="563"/>
      <c r="K337" s="550"/>
      <c r="L337" s="542" t="str">
        <f t="shared" ref="L337" si="16">IF(COUNT(O337,P337,Q337,S337,U337,V337,W337,Y337,AA337)&gt;0,SUM(O337,P337,Q337,S337,U337,V337,W337,Y337,AA337)/COUNT(O337,P337,Q337,S337,U337,V337,W337,Y337,AA337),"")</f>
        <v/>
      </c>
      <c r="M337" s="575"/>
      <c r="N337" s="574"/>
      <c r="O337" s="571"/>
      <c r="P337" s="571"/>
      <c r="Q337" s="615"/>
      <c r="R337" s="572"/>
      <c r="S337" s="615"/>
      <c r="T337" s="572"/>
      <c r="U337" s="570"/>
      <c r="V337" s="570"/>
      <c r="W337" s="615"/>
      <c r="X337" s="572"/>
      <c r="Y337" s="615"/>
      <c r="Z337" s="572"/>
      <c r="AA337" s="615"/>
      <c r="AB337" s="559"/>
      <c r="AC337" s="545"/>
      <c r="AD337" s="81"/>
    </row>
    <row r="338" spans="1:30" s="539" customFormat="1" ht="41.45" customHeight="1" outlineLevel="1" x14ac:dyDescent="0.25">
      <c r="A338" s="540">
        <v>227</v>
      </c>
      <c r="B338" s="540"/>
      <c r="C338" s="536"/>
      <c r="D338" s="549" t="s">
        <v>1285</v>
      </c>
      <c r="E338" s="536" t="s">
        <v>1290</v>
      </c>
      <c r="F338" s="536"/>
      <c r="G338" s="567"/>
      <c r="H338" s="536"/>
      <c r="I338" s="541"/>
      <c r="J338" s="577" t="s">
        <v>823</v>
      </c>
      <c r="K338" s="550">
        <v>0</v>
      </c>
      <c r="L338" s="542"/>
      <c r="M338" s="575"/>
      <c r="N338" s="574"/>
      <c r="O338" s="571"/>
      <c r="P338" s="571"/>
      <c r="Q338" s="615"/>
      <c r="R338" s="572"/>
      <c r="S338" s="615"/>
      <c r="T338" s="572"/>
      <c r="U338" s="570"/>
      <c r="V338" s="570"/>
      <c r="W338" s="615"/>
      <c r="X338" s="572"/>
      <c r="Y338" s="615"/>
      <c r="Z338" s="572"/>
      <c r="AA338" s="615"/>
      <c r="AB338" s="547"/>
      <c r="AC338" s="545"/>
    </row>
    <row r="339" spans="1:30" s="539" customFormat="1" ht="41.45" customHeight="1" outlineLevel="1" x14ac:dyDescent="0.25">
      <c r="A339" s="540">
        <v>228</v>
      </c>
      <c r="B339" s="540"/>
      <c r="C339" s="536"/>
      <c r="D339" s="549" t="s">
        <v>1286</v>
      </c>
      <c r="E339" s="536" t="s">
        <v>1291</v>
      </c>
      <c r="F339" s="536"/>
      <c r="G339" s="567"/>
      <c r="H339" s="536"/>
      <c r="I339" s="541"/>
      <c r="J339" s="577" t="s">
        <v>823</v>
      </c>
      <c r="K339" s="550">
        <v>0</v>
      </c>
      <c r="L339" s="542"/>
      <c r="M339" s="575"/>
      <c r="N339" s="574"/>
      <c r="O339" s="571"/>
      <c r="P339" s="571"/>
      <c r="Q339" s="615"/>
      <c r="R339" s="572"/>
      <c r="S339" s="615"/>
      <c r="T339" s="572"/>
      <c r="U339" s="570"/>
      <c r="V339" s="570"/>
      <c r="W339" s="615"/>
      <c r="X339" s="572"/>
      <c r="Y339" s="615"/>
      <c r="Z339" s="572"/>
      <c r="AA339" s="615"/>
      <c r="AB339" s="547"/>
      <c r="AC339" s="545"/>
    </row>
    <row r="340" spans="1:30" s="539" customFormat="1" ht="41.45" customHeight="1" outlineLevel="1" x14ac:dyDescent="0.25">
      <c r="A340" s="540">
        <v>229</v>
      </c>
      <c r="B340" s="540"/>
      <c r="C340" s="536"/>
      <c r="D340" s="549" t="s">
        <v>1287</v>
      </c>
      <c r="E340" s="536" t="s">
        <v>1289</v>
      </c>
      <c r="F340" s="536"/>
      <c r="G340" s="567"/>
      <c r="H340" s="536"/>
      <c r="I340" s="541"/>
      <c r="J340" s="577" t="s">
        <v>823</v>
      </c>
      <c r="K340" s="550">
        <v>0</v>
      </c>
      <c r="L340" s="542"/>
      <c r="M340" s="575"/>
      <c r="N340" s="574"/>
      <c r="O340" s="571"/>
      <c r="P340" s="571"/>
      <c r="Q340" s="615"/>
      <c r="R340" s="572"/>
      <c r="S340" s="615"/>
      <c r="T340" s="572"/>
      <c r="U340" s="570"/>
      <c r="V340" s="570"/>
      <c r="W340" s="615"/>
      <c r="X340" s="572"/>
      <c r="Y340" s="615"/>
      <c r="Z340" s="572"/>
      <c r="AA340" s="615"/>
      <c r="AB340" s="547"/>
      <c r="AC340" s="545"/>
    </row>
    <row r="341" spans="1:30" s="539" customFormat="1" ht="41.45" customHeight="1" outlineLevel="1" x14ac:dyDescent="0.25">
      <c r="A341" s="540">
        <v>230</v>
      </c>
      <c r="B341" s="540"/>
      <c r="C341" s="536"/>
      <c r="D341" s="549" t="s">
        <v>1292</v>
      </c>
      <c r="E341" s="536" t="s">
        <v>1293</v>
      </c>
      <c r="F341" s="536"/>
      <c r="G341" s="629"/>
      <c r="H341" s="536"/>
      <c r="I341" s="541"/>
      <c r="J341" s="577" t="s">
        <v>823</v>
      </c>
      <c r="K341" s="550">
        <v>0</v>
      </c>
      <c r="L341" s="542"/>
      <c r="M341" s="575"/>
      <c r="N341" s="574"/>
      <c r="O341" s="571"/>
      <c r="P341" s="571"/>
      <c r="Q341" s="615"/>
      <c r="R341" s="572"/>
      <c r="S341" s="615"/>
      <c r="T341" s="572"/>
      <c r="U341" s="570"/>
      <c r="V341" s="570"/>
      <c r="W341" s="615"/>
      <c r="X341" s="572"/>
      <c r="Y341" s="615"/>
      <c r="Z341" s="572"/>
      <c r="AA341" s="615"/>
      <c r="AB341" s="547"/>
      <c r="AC341" s="545"/>
    </row>
    <row r="342" spans="1:30" s="539" customFormat="1" ht="41.45" customHeight="1" outlineLevel="1" x14ac:dyDescent="0.25">
      <c r="A342" s="540">
        <v>231</v>
      </c>
      <c r="B342" s="544" t="s">
        <v>762</v>
      </c>
      <c r="C342" s="536"/>
      <c r="D342" s="549" t="s">
        <v>1288</v>
      </c>
      <c r="E342" s="536" t="s">
        <v>1294</v>
      </c>
      <c r="F342" s="536"/>
      <c r="G342" s="567"/>
      <c r="H342" s="536"/>
      <c r="I342" s="541"/>
      <c r="J342" s="577"/>
      <c r="K342" s="550">
        <v>1</v>
      </c>
      <c r="L342" s="542"/>
      <c r="M342" s="575"/>
      <c r="N342" s="574"/>
      <c r="O342" s="571"/>
      <c r="P342" s="571"/>
      <c r="Q342" s="615"/>
      <c r="R342" s="572"/>
      <c r="S342" s="615"/>
      <c r="T342" s="572"/>
      <c r="U342" s="570"/>
      <c r="V342" s="570"/>
      <c r="W342" s="615"/>
      <c r="X342" s="572"/>
      <c r="Y342" s="615"/>
      <c r="Z342" s="572"/>
      <c r="AA342" s="615"/>
      <c r="AB342" s="547"/>
      <c r="AC342" s="545"/>
    </row>
    <row r="343" spans="1:30" s="539" customFormat="1" ht="41.45" customHeight="1" outlineLevel="1" x14ac:dyDescent="0.25">
      <c r="A343" s="540">
        <v>232</v>
      </c>
      <c r="B343" s="544" t="s">
        <v>762</v>
      </c>
      <c r="C343" s="536" t="s">
        <v>21</v>
      </c>
      <c r="D343" s="549" t="s">
        <v>1312</v>
      </c>
      <c r="E343" s="629" t="s">
        <v>1311</v>
      </c>
      <c r="F343" s="536"/>
      <c r="G343" s="567"/>
      <c r="H343" s="536" t="str">
        <f>IFERROR(IF(OR(O343&lt;&gt;"",P343&lt;&gt;"",Q343&lt;&gt;""),"Opt 2: "&amp;VLOOKUP(N343,Deliverables!$A$4:$G$42,3,FALSE)&amp;CHAR(10),"")&amp; IF(S343&lt;&gt;"","Opt 5: "&amp;VLOOKUP(R343,Deliverables!$A$4:$G$42,4,FALSE)&amp;CHAR(10),"")&amp; IF(OR(U343&lt;&gt;"",V343&lt;&gt;"",W343&lt;&gt;""),"Opt 3: "&amp;VLOOKUP(T343,Deliverables!$A$4:$G$42,5,FALSE)&amp;CHAR(10),"")&amp; IF(Y343&lt;&gt;"","Opt 4: "&amp;VLOOKUP(X343,Deliverables!$A$4:$G$42,6,FALSE)&amp;CHAR(10),"")&amp; IF(AA343&lt;&gt;"","Opt 7: "&amp;VLOOKUP(Z343,Deliverables!$A$4:$G$42,7,FALSE),""),"&lt;Autofilled&gt;")</f>
        <v>Opt 3: RAN5#88 (Aug-20)
  MU: RAN5#87 (May-20)
  TT: RAN5#87 (May-20)
Opt 4: RAN5#87 (May-20)
Opt 7: RAN5#87 (May-20)</v>
      </c>
      <c r="I343" s="618"/>
      <c r="J343" s="536" t="s">
        <v>1364</v>
      </c>
      <c r="K343" s="550">
        <v>1</v>
      </c>
      <c r="L343" s="542">
        <f>IF(COUNT(O343,P343,Q343,S343,U343,V343,W343,Y343,AA343)&gt;0,SUM(O343,P343,Q343,S343,U343,V343,W343,Y343,AA343)/COUNT(O343,P343,Q343,S343,U343,V343,W343,Y343,AA343),"")</f>
        <v>0</v>
      </c>
      <c r="M343" s="575"/>
      <c r="N343" s="574"/>
      <c r="O343" s="571"/>
      <c r="P343" s="571"/>
      <c r="Q343" s="625"/>
      <c r="R343" s="572"/>
      <c r="S343" s="625"/>
      <c r="T343" s="572" t="s">
        <v>1306</v>
      </c>
      <c r="U343" s="619"/>
      <c r="V343" s="619">
        <v>0</v>
      </c>
      <c r="W343" s="625"/>
      <c r="X343" s="572">
        <v>1</v>
      </c>
      <c r="Y343" s="619">
        <v>0</v>
      </c>
      <c r="Z343" s="572">
        <v>1</v>
      </c>
      <c r="AA343" s="619">
        <v>0</v>
      </c>
      <c r="AB343" s="547"/>
      <c r="AC343" s="545"/>
    </row>
    <row r="344" spans="1:30" s="539" customFormat="1" ht="41.45" customHeight="1" outlineLevel="1" x14ac:dyDescent="0.25">
      <c r="A344" s="544">
        <v>233</v>
      </c>
      <c r="B344" s="544"/>
      <c r="C344" s="536"/>
      <c r="D344" s="549" t="s">
        <v>1295</v>
      </c>
      <c r="E344" s="536" t="s">
        <v>1296</v>
      </c>
      <c r="F344" s="536"/>
      <c r="G344" s="536"/>
      <c r="H344" s="536"/>
      <c r="I344" s="536"/>
      <c r="J344" s="611"/>
      <c r="K344" s="548">
        <v>0.4</v>
      </c>
      <c r="L344" s="55"/>
      <c r="M344" s="626"/>
      <c r="N344" s="627"/>
      <c r="O344" s="628"/>
      <c r="P344" s="628"/>
      <c r="Q344" s="628"/>
      <c r="R344" s="627"/>
      <c r="S344" s="628"/>
      <c r="T344" s="627"/>
      <c r="U344" s="628"/>
      <c r="V344" s="628"/>
      <c r="W344" s="628"/>
      <c r="X344" s="627"/>
      <c r="Y344" s="628"/>
      <c r="Z344" s="627"/>
      <c r="AA344" s="628"/>
      <c r="AB344" s="547"/>
      <c r="AC344" s="545"/>
    </row>
    <row r="345" spans="1:30" s="539" customFormat="1" ht="41.45" customHeight="1" outlineLevel="1" x14ac:dyDescent="0.25">
      <c r="A345" s="544">
        <v>234</v>
      </c>
      <c r="B345" s="544" t="s">
        <v>762</v>
      </c>
      <c r="C345" s="536" t="s">
        <v>21</v>
      </c>
      <c r="D345" s="549" t="s">
        <v>1313</v>
      </c>
      <c r="E345" s="629" t="s">
        <v>1314</v>
      </c>
      <c r="F345" s="536"/>
      <c r="G345" s="536"/>
      <c r="H345" s="536" t="str">
        <f>IFERROR(IF(OR(O345&lt;&gt;"",P345&lt;&gt;"",Q345&lt;&gt;""),"Opt 2: "&amp;VLOOKUP(N345,Deliverables!$A$4:$G$42,3,FALSE)&amp;CHAR(10),"")&amp; IF(S345&lt;&gt;"","Opt 5: "&amp;VLOOKUP(R345,Deliverables!$A$4:$G$42,4,FALSE)&amp;CHAR(10),"")&amp; IF(OR(U345&lt;&gt;"",V345&lt;&gt;"",W345&lt;&gt;""),"Opt 3: "&amp;VLOOKUP(T345,Deliverables!$A$4:$G$42,5,FALSE)&amp;CHAR(10),"")&amp; IF(Y345&lt;&gt;"","Opt 4: "&amp;VLOOKUP(X345,Deliverables!$A$4:$G$42,6,FALSE)&amp;CHAR(10),"")&amp; IF(AA345&lt;&gt;"","Opt 7: "&amp;VLOOKUP(Z345,Deliverables!$A$4:$G$42,7,FALSE),""),"&lt;Autofilled&gt;")</f>
        <v>Opt 3: RAN5#88 (Aug-20)
  MU: RAN5#87 (May-20)
  TT: RAN5#87 (May-20)
Opt 4: RAN5#87 (May-20)
Opt 7: RAN5#87 (May-20)</v>
      </c>
      <c r="I345" s="536"/>
      <c r="J345" s="536" t="s">
        <v>1364</v>
      </c>
      <c r="K345" s="550">
        <v>1</v>
      </c>
      <c r="L345" s="542">
        <f>IF(COUNT(O345,P345,Q345,S345,U345,V345,W345,Y345,AA345)&gt;0,SUM(O345,P345,Q345,S345,U345,V345,W345,Y345,AA345)/COUNT(O345,P345,Q345,S345,U345,V345,W345,Y345,AA345),"")</f>
        <v>0</v>
      </c>
      <c r="M345" s="626"/>
      <c r="N345" s="574"/>
      <c r="O345" s="571"/>
      <c r="P345" s="571"/>
      <c r="Q345" s="625"/>
      <c r="R345" s="572"/>
      <c r="S345" s="625"/>
      <c r="T345" s="572" t="s">
        <v>1306</v>
      </c>
      <c r="U345" s="619"/>
      <c r="V345" s="619">
        <v>0</v>
      </c>
      <c r="W345" s="625"/>
      <c r="X345" s="572">
        <v>1</v>
      </c>
      <c r="Y345" s="619">
        <v>0</v>
      </c>
      <c r="Z345" s="572">
        <v>1</v>
      </c>
      <c r="AA345" s="619">
        <v>0</v>
      </c>
      <c r="AB345" s="547"/>
      <c r="AC345" s="545"/>
    </row>
    <row r="346" spans="1:30" s="34" customFormat="1" ht="21" customHeight="1" x14ac:dyDescent="0.25">
      <c r="A346" s="28" t="s">
        <v>23</v>
      </c>
      <c r="B346" s="29"/>
      <c r="C346" s="29"/>
      <c r="D346" s="29"/>
      <c r="E346" s="29"/>
      <c r="F346" s="29"/>
      <c r="G346" s="29"/>
      <c r="H346" s="29" t="str">
        <f>IFERROR(IF(OR(O346&lt;&gt;"",P346&lt;&gt;"",Q346&lt;&gt;""),"Opt 2: "&amp;VLOOKUP(N346,Deliverables!$A$4:$G$42,3,FALSE)&amp;CHAR(10),"")&amp; IF(S346&lt;&gt;"","Opt 5: "&amp;VLOOKUP(R346,Deliverables!$A$4:$G$42,4,FALSE)&amp;CHAR(10),"")&amp; IF(OR(U346&lt;&gt;"",V346&lt;&gt;"",W346&lt;&gt;""),"Opt 3: "&amp;VLOOKUP(T346,Deliverables!$A$4:$G$42,5,FALSE)&amp;CHAR(10),"")&amp; IF(Y346&lt;&gt;"","Opt 4: "&amp;VLOOKUP(X346,Deliverables!$A$4:$G$42,6,FALSE)&amp;CHAR(10),"")&amp; IF(AA346&lt;&gt;"","Opt 7: "&amp;VLOOKUP(Z346,Deliverables!$A$4:$G$42,7,FALSE),""),"&lt;Autofilled&gt;")</f>
        <v/>
      </c>
      <c r="I346" s="29"/>
      <c r="J346" s="29"/>
      <c r="K346" s="29"/>
      <c r="L346" s="29"/>
      <c r="M346" s="29"/>
      <c r="N346" s="137"/>
      <c r="O346" s="105"/>
      <c r="P346" s="105"/>
      <c r="Q346" s="132"/>
      <c r="R346" s="121"/>
      <c r="S346" s="132"/>
      <c r="T346" s="121"/>
      <c r="U346" s="104"/>
      <c r="V346" s="104"/>
      <c r="W346" s="132"/>
      <c r="X346" s="121"/>
      <c r="Y346" s="132"/>
      <c r="Z346" s="121"/>
      <c r="AA346" s="132"/>
      <c r="AB346" s="30"/>
      <c r="AC346" s="545"/>
    </row>
    <row r="347" spans="1:30" s="74" customFormat="1" outlineLevel="1" x14ac:dyDescent="0.25">
      <c r="A347" s="64"/>
      <c r="B347" s="64"/>
      <c r="C347" s="65" t="s">
        <v>21</v>
      </c>
      <c r="D347" s="65" t="s">
        <v>109</v>
      </c>
      <c r="E347" s="65" t="s">
        <v>25</v>
      </c>
      <c r="F347" s="65"/>
      <c r="G347" s="65"/>
      <c r="H347" s="65" t="str">
        <f>IFERROR(IF(OR(O347&lt;&gt;"",P347&lt;&gt;"",Q347&lt;&gt;""),"Opt 2: "&amp;VLOOKUP(N347,Deliverables!$A$4:$G$42,3,FALSE)&amp;CHAR(10),"")&amp; IF(S347&lt;&gt;"","Opt 5: "&amp;VLOOKUP(R347,Deliverables!$A$4:$G$42,4,FALSE)&amp;CHAR(10),"")&amp; IF(OR(U347&lt;&gt;"",V347&lt;&gt;"",W347&lt;&gt;""),"Opt 3: "&amp;VLOOKUP(T347,Deliverables!$A$4:$G$42,5,FALSE)&amp;CHAR(10),"")&amp; IF(Y347&lt;&gt;"","Opt 4: "&amp;VLOOKUP(X347,Deliverables!$A$4:$G$42,6,FALSE)&amp;CHAR(10),"")&amp; IF(AA347&lt;&gt;"","Opt 7: "&amp;VLOOKUP(Z347,Deliverables!$A$4:$G$42,7,FALSE),""),"&lt;Autofilled&gt;")</f>
        <v/>
      </c>
      <c r="I347" s="66" t="s">
        <v>362</v>
      </c>
      <c r="J347" s="66"/>
      <c r="K347" s="53">
        <v>0.1</v>
      </c>
      <c r="L347" s="37" t="str">
        <f t="shared" si="14"/>
        <v/>
      </c>
      <c r="M347" s="152"/>
      <c r="N347" s="137"/>
      <c r="O347" s="105"/>
      <c r="P347" s="105"/>
      <c r="Q347" s="132"/>
      <c r="R347" s="121">
        <v>1</v>
      </c>
      <c r="S347" s="132"/>
      <c r="T347" s="121"/>
      <c r="U347" s="104"/>
      <c r="V347" s="104"/>
      <c r="W347" s="132"/>
      <c r="X347" s="121"/>
      <c r="Y347" s="132"/>
      <c r="Z347" s="121"/>
      <c r="AA347" s="132"/>
      <c r="AB347" s="73"/>
      <c r="AC347" s="545"/>
    </row>
    <row r="348" spans="1:30" s="74" customFormat="1" outlineLevel="1" x14ac:dyDescent="0.25">
      <c r="A348" s="64"/>
      <c r="B348" s="64"/>
      <c r="C348" s="65" t="s">
        <v>21</v>
      </c>
      <c r="D348" s="65" t="s">
        <v>110</v>
      </c>
      <c r="E348" s="65" t="s">
        <v>111</v>
      </c>
      <c r="F348" s="65"/>
      <c r="G348" s="65"/>
      <c r="H348" s="65" t="str">
        <f>IFERROR(IF(OR(O348&lt;&gt;"",P348&lt;&gt;"",Q348&lt;&gt;""),"Opt 2: "&amp;VLOOKUP(N348,Deliverables!$A$4:$G$42,3,FALSE)&amp;CHAR(10),"")&amp; IF(S348&lt;&gt;"","Opt 5: "&amp;VLOOKUP(R348,Deliverables!$A$4:$G$42,4,FALSE)&amp;CHAR(10),"")&amp; IF(OR(U348&lt;&gt;"",V348&lt;&gt;"",W348&lt;&gt;""),"Opt 3: "&amp;VLOOKUP(T348,Deliverables!$A$4:$G$42,5,FALSE)&amp;CHAR(10),"")&amp; IF(Y348&lt;&gt;"","Opt 4: "&amp;VLOOKUP(X348,Deliverables!$A$4:$G$42,6,FALSE)&amp;CHAR(10),"")&amp; IF(AA348&lt;&gt;"","Opt 7: "&amp;VLOOKUP(Z348,Deliverables!$A$4:$G$42,7,FALSE),""),"&lt;Autofilled&gt;")</f>
        <v/>
      </c>
      <c r="I348" s="65"/>
      <c r="J348" s="65"/>
      <c r="K348" s="53">
        <v>0.1</v>
      </c>
      <c r="L348" s="37" t="str">
        <f t="shared" si="14"/>
        <v/>
      </c>
      <c r="M348" s="152"/>
      <c r="N348" s="137"/>
      <c r="O348" s="105"/>
      <c r="P348" s="105"/>
      <c r="Q348" s="132"/>
      <c r="R348" s="121">
        <v>1</v>
      </c>
      <c r="S348" s="132"/>
      <c r="T348" s="121"/>
      <c r="U348" s="104"/>
      <c r="V348" s="104"/>
      <c r="W348" s="132"/>
      <c r="X348" s="121"/>
      <c r="Y348" s="132"/>
      <c r="Z348" s="121"/>
      <c r="AA348" s="132"/>
      <c r="AB348" s="73"/>
      <c r="AC348" s="545"/>
    </row>
    <row r="349" spans="1:30" s="74" customFormat="1" ht="27.6" customHeight="1" outlineLevel="1" x14ac:dyDescent="0.25">
      <c r="A349" s="64"/>
      <c r="B349" s="64"/>
      <c r="C349" s="65" t="s">
        <v>21</v>
      </c>
      <c r="D349" s="65" t="s">
        <v>112</v>
      </c>
      <c r="E349" s="589" t="s">
        <v>1135</v>
      </c>
      <c r="F349" s="65"/>
      <c r="G349" s="65"/>
      <c r="H349" s="65" t="str">
        <f>IFERROR(IF(OR(O349&lt;&gt;"",P349&lt;&gt;"",Q349&lt;&gt;""),"Opt 2: "&amp;VLOOKUP(N349,Deliverables!$A$4:$G$42,3,FALSE)&amp;CHAR(10),"")&amp; IF(S349&lt;&gt;"","Opt 5: "&amp;VLOOKUP(R349,Deliverables!$A$4:$G$42,4,FALSE)&amp;CHAR(10),"")&amp; IF(OR(U349&lt;&gt;"",V349&lt;&gt;"",W349&lt;&gt;""),"Opt 3: "&amp;VLOOKUP(T349,Deliverables!$A$4:$G$42,5,FALSE)&amp;CHAR(10),"")&amp; IF(Y349&lt;&gt;"","Opt 4: "&amp;VLOOKUP(X349,Deliverables!$A$4:$G$42,6,FALSE)&amp;CHAR(10),"")&amp; IF(AA349&lt;&gt;"","Opt 7: "&amp;VLOOKUP(Z349,Deliverables!$A$4:$G$42,7,FALSE),""),"&lt;Autofilled&gt;")</f>
        <v/>
      </c>
      <c r="I349" s="65"/>
      <c r="J349" s="65"/>
      <c r="K349" s="62"/>
      <c r="L349" s="37" t="str">
        <f t="shared" si="14"/>
        <v/>
      </c>
      <c r="M349" s="152"/>
      <c r="N349" s="137"/>
      <c r="O349" s="105"/>
      <c r="P349" s="105"/>
      <c r="Q349" s="132"/>
      <c r="R349" s="121"/>
      <c r="S349" s="132"/>
      <c r="T349" s="121"/>
      <c r="U349" s="104"/>
      <c r="V349" s="104"/>
      <c r="W349" s="132"/>
      <c r="X349" s="121"/>
      <c r="Y349" s="132"/>
      <c r="Z349" s="121"/>
      <c r="AA349" s="132"/>
      <c r="AB349" s="73"/>
      <c r="AC349" s="545"/>
    </row>
    <row r="350" spans="1:30" s="565" customFormat="1" ht="27.6" customHeight="1" outlineLevel="1" x14ac:dyDescent="0.25">
      <c r="A350" s="557"/>
      <c r="B350" s="557"/>
      <c r="C350" s="558" t="s">
        <v>21</v>
      </c>
      <c r="D350" s="558" t="s">
        <v>1037</v>
      </c>
      <c r="E350" s="558" t="s">
        <v>1038</v>
      </c>
      <c r="F350" s="558"/>
      <c r="G350" s="558"/>
      <c r="H350" s="558" t="str">
        <f>IFERROR(IF(OR(O350&lt;&gt;"",P350&lt;&gt;"",Q350&lt;&gt;""),"Opt 2: "&amp;VLOOKUP(N350,Deliverables!$A$4:$G$42,3,FALSE)&amp;CHAR(10),"")&amp; IF(S350&lt;&gt;"","Opt 5: "&amp;VLOOKUP(R350,Deliverables!$A$4:$G$42,4,FALSE)&amp;CHAR(10),"")&amp; IF(OR(U350&lt;&gt;"",V350&lt;&gt;"",W350&lt;&gt;""),"Opt 3: "&amp;VLOOKUP(T350,Deliverables!$A$4:$G$42,5,FALSE)&amp;CHAR(10),"")&amp; IF(Y350&lt;&gt;"","Opt 4: "&amp;VLOOKUP(X350,Deliverables!$A$4:$G$42,6,FALSE)&amp;CHAR(10),"")&amp; IF(AA350&lt;&gt;"","Opt 7: "&amp;VLOOKUP(Z350,Deliverables!$A$4:$G$42,7,FALSE),""),"&lt;Autofilled&gt;")</f>
        <v/>
      </c>
      <c r="I350" s="558"/>
      <c r="J350" s="558"/>
      <c r="K350" s="556"/>
      <c r="L350" s="542" t="str">
        <f>IF(COUNT(O350,P350,Q350,S350,U350,V350,W350,Y350,AA350)&gt;0,SUM(O350,P350,Q350,S350,U350,V350,W350,Y350,AA350)/COUNT(O350,P350,Q350,S350,U350,V350,W350,Y350,AA350),"")</f>
        <v/>
      </c>
      <c r="M350" s="575"/>
      <c r="N350" s="574"/>
      <c r="O350" s="571"/>
      <c r="P350" s="571"/>
      <c r="Q350" s="573"/>
      <c r="R350" s="572"/>
      <c r="S350" s="573"/>
      <c r="T350" s="572"/>
      <c r="U350" s="570"/>
      <c r="V350" s="570"/>
      <c r="W350" s="573"/>
      <c r="X350" s="572"/>
      <c r="Y350" s="573"/>
      <c r="Z350" s="572"/>
      <c r="AA350" s="573"/>
      <c r="AB350" s="564"/>
      <c r="AC350" s="545"/>
    </row>
    <row r="351" spans="1:30" s="565" customFormat="1" ht="27.6" customHeight="1" outlineLevel="1" x14ac:dyDescent="0.25">
      <c r="A351" s="557"/>
      <c r="B351" s="557"/>
      <c r="C351" s="558" t="s">
        <v>21</v>
      </c>
      <c r="D351" s="558" t="s">
        <v>1039</v>
      </c>
      <c r="E351" s="558" t="s">
        <v>25</v>
      </c>
      <c r="F351" s="558"/>
      <c r="G351" s="558"/>
      <c r="H351" s="558" t="str">
        <f>IFERROR(IF(OR(O351&lt;&gt;"",P351&lt;&gt;"",Q351&lt;&gt;""),"Opt 2: "&amp;VLOOKUP(N351,Deliverables!$A$4:$G$42,3,FALSE)&amp;CHAR(10),"")&amp; IF(S351&lt;&gt;"","Opt 5: "&amp;VLOOKUP(R351,Deliverables!$A$4:$G$42,4,FALSE)&amp;CHAR(10),"")&amp; IF(OR(U351&lt;&gt;"",V351&lt;&gt;"",W351&lt;&gt;""),"Opt 3: "&amp;VLOOKUP(T351,Deliverables!$A$4:$G$42,5,FALSE)&amp;CHAR(10),"")&amp; IF(Y351&lt;&gt;"","Opt 4: "&amp;VLOOKUP(X351,Deliverables!$A$4:$G$42,6,FALSE)&amp;CHAR(10),"")&amp; IF(AA351&lt;&gt;"","Opt 7: "&amp;VLOOKUP(Z351,Deliverables!$A$4:$G$42,7,FALSE),""),"&lt;Autofilled&gt;")</f>
        <v/>
      </c>
      <c r="I351" s="558"/>
      <c r="J351" s="558" t="s">
        <v>1040</v>
      </c>
      <c r="K351" s="556"/>
      <c r="L351" s="542" t="str">
        <f>IF(COUNT(O351,P351,Q351,S351,U351,V351,W351,Y351,AA351)&gt;0,SUM(O351,P351,Q351,S351,U351,V351,W351,Y351,AA351)/COUNT(O351,P351,Q351,S351,U351,V351,W351,Y351,AA351),"")</f>
        <v/>
      </c>
      <c r="M351" s="575"/>
      <c r="N351" s="574"/>
      <c r="O351" s="571"/>
      <c r="P351" s="571"/>
      <c r="Q351" s="573"/>
      <c r="R351" s="572"/>
      <c r="S351" s="573"/>
      <c r="T351" s="572"/>
      <c r="U351" s="570"/>
      <c r="V351" s="570"/>
      <c r="W351" s="573"/>
      <c r="X351" s="572"/>
      <c r="Y351" s="573"/>
      <c r="Z351" s="572"/>
      <c r="AA351" s="573"/>
      <c r="AB351" s="564"/>
      <c r="AC351" s="545"/>
    </row>
    <row r="352" spans="1:30" s="38" customFormat="1" ht="25.5" outlineLevel="1" x14ac:dyDescent="0.25">
      <c r="A352" s="39">
        <v>235</v>
      </c>
      <c r="B352" s="540" t="s">
        <v>762</v>
      </c>
      <c r="C352" s="24" t="s">
        <v>21</v>
      </c>
      <c r="D352" s="24" t="s">
        <v>113</v>
      </c>
      <c r="E352" s="549" t="s">
        <v>159</v>
      </c>
      <c r="F352" s="24"/>
      <c r="G352" s="24" t="s">
        <v>30</v>
      </c>
      <c r="H352" s="24" t="str">
        <f>IFERROR(IF(OR(O352&lt;&gt;"",P352&lt;&gt;"",Q352&lt;&gt;""),"Opt 2: "&amp;VLOOKUP(N352,Deliverables!$A$4:$G$42,3,FALSE)&amp;CHAR(10),"")&amp; IF(S352&lt;&gt;"","Opt 5: "&amp;VLOOKUP(R352,Deliverables!$A$4:$G$42,4,FALSE)&amp;CHAR(10),"")&amp; IF(OR(U352&lt;&gt;"",V352&lt;&gt;"",W352&lt;&gt;""),"Opt 3: "&amp;VLOOKUP(T352,Deliverables!$A$4:$G$42,5,FALSE)&amp;CHAR(10),"")&amp; IF(Y352&lt;&gt;"","Opt 4: "&amp;VLOOKUP(X352,Deliverables!$A$4:$G$42,6,FALSE)&amp;CHAR(10),"")&amp; IF(AA352&lt;&gt;"","Opt 7: "&amp;VLOOKUP(Z352,Deliverables!$A$4:$G$42,7,FALSE),""),"&lt;Autofilled&gt;")</f>
        <v xml:space="preserve">Opt 2: RAN5#87 (May-20)
</v>
      </c>
      <c r="I352" s="24"/>
      <c r="J352" s="24" t="s">
        <v>1058</v>
      </c>
      <c r="K352" s="53">
        <v>0.4</v>
      </c>
      <c r="L352" s="37">
        <f t="shared" si="14"/>
        <v>0</v>
      </c>
      <c r="M352" s="152"/>
      <c r="N352" s="574">
        <v>7</v>
      </c>
      <c r="O352" s="105"/>
      <c r="P352" s="105"/>
      <c r="Q352" s="132">
        <v>0</v>
      </c>
      <c r="R352" s="121">
        <v>1</v>
      </c>
      <c r="S352" s="132"/>
      <c r="T352" s="121"/>
      <c r="U352" s="104"/>
      <c r="V352" s="104"/>
      <c r="W352" s="132"/>
      <c r="X352" s="121"/>
      <c r="Y352" s="132"/>
      <c r="Z352" s="121"/>
      <c r="AA352" s="132"/>
      <c r="AB352" s="41"/>
      <c r="AC352" s="545"/>
    </row>
    <row r="353" spans="1:29" s="38" customFormat="1" ht="25.5" outlineLevel="1" x14ac:dyDescent="0.25">
      <c r="A353" s="39">
        <v>236</v>
      </c>
      <c r="B353" s="39"/>
      <c r="C353" s="24" t="s">
        <v>21</v>
      </c>
      <c r="D353" s="24" t="s">
        <v>1041</v>
      </c>
      <c r="E353" s="24" t="s">
        <v>1042</v>
      </c>
      <c r="F353" s="24"/>
      <c r="G353" s="24" t="s">
        <v>30</v>
      </c>
      <c r="H353" s="24" t="str">
        <f>IFERROR(IF(OR(O353&lt;&gt;"",P353&lt;&gt;"",Q353&lt;&gt;""),"Opt 2: "&amp;VLOOKUP(N353,Deliverables!$A$4:$G$42,3,FALSE)&amp;CHAR(10),"")&amp; IF(S353&lt;&gt;"","Opt 5: "&amp;VLOOKUP(R353,Deliverables!$A$4:$G$42,4,FALSE)&amp;CHAR(10),"")&amp; IF(OR(U353&lt;&gt;"",V353&lt;&gt;"",W353&lt;&gt;""),"Opt 3: "&amp;VLOOKUP(T353,Deliverables!$A$4:$G$42,5,FALSE)&amp;CHAR(10),"")&amp; IF(Y353&lt;&gt;"","Opt 4: "&amp;VLOOKUP(X353,Deliverables!$A$4:$G$42,6,FALSE)&amp;CHAR(10),"")&amp; IF(AA353&lt;&gt;"","Opt 7: "&amp;VLOOKUP(Z353,Deliverables!$A$4:$G$42,7,FALSE),""),"&lt;Autofilled&gt;")</f>
        <v xml:space="preserve">Opt 2: RAN5#87 (May-20)
</v>
      </c>
      <c r="I353" s="24"/>
      <c r="J353" s="24"/>
      <c r="K353" s="53">
        <v>1</v>
      </c>
      <c r="L353" s="37">
        <f t="shared" si="14"/>
        <v>0</v>
      </c>
      <c r="M353" s="152"/>
      <c r="N353" s="574">
        <v>7</v>
      </c>
      <c r="O353" s="105"/>
      <c r="P353" s="105"/>
      <c r="Q353" s="132">
        <v>0</v>
      </c>
      <c r="R353" s="121"/>
      <c r="S353" s="132"/>
      <c r="T353" s="121"/>
      <c r="U353" s="104"/>
      <c r="V353" s="104"/>
      <c r="W353" s="132"/>
      <c r="X353" s="121"/>
      <c r="Y353" s="132"/>
      <c r="Z353" s="121"/>
      <c r="AA353" s="132"/>
      <c r="AB353" s="41"/>
      <c r="AC353" s="545"/>
    </row>
    <row r="354" spans="1:29" s="38" customFormat="1" ht="25.5" outlineLevel="1" x14ac:dyDescent="0.25">
      <c r="A354" s="39">
        <v>237</v>
      </c>
      <c r="B354" s="39"/>
      <c r="C354" s="24" t="s">
        <v>21</v>
      </c>
      <c r="D354" s="24" t="s">
        <v>114</v>
      </c>
      <c r="E354" s="24" t="s">
        <v>115</v>
      </c>
      <c r="F354" s="24"/>
      <c r="G354" s="24" t="s">
        <v>30</v>
      </c>
      <c r="H354" s="24" t="str">
        <f>IFERROR(IF(OR(O354&lt;&gt;"",P354&lt;&gt;"",Q354&lt;&gt;""),"Opt 2: "&amp;VLOOKUP(N354,Deliverables!$A$4:$G$42,3,FALSE)&amp;CHAR(10),"")&amp; IF(S354&lt;&gt;"","Opt 5: "&amp;VLOOKUP(R354,Deliverables!$A$4:$G$42,4,FALSE)&amp;CHAR(10),"")&amp; IF(OR(U354&lt;&gt;"",V354&lt;&gt;"",W354&lt;&gt;""),"Opt 3: "&amp;VLOOKUP(T354,Deliverables!$A$4:$G$42,5,FALSE)&amp;CHAR(10),"")&amp; IF(Y354&lt;&gt;"","Opt 4: "&amp;VLOOKUP(X354,Deliverables!$A$4:$G$42,6,FALSE)&amp;CHAR(10),"")&amp; IF(AA354&lt;&gt;"","Opt 7: "&amp;VLOOKUP(Z354,Deliverables!$A$4:$G$42,7,FALSE),""),"&lt;Autofilled&gt;")</f>
        <v xml:space="preserve">Opt 2: RAN5#87 (May-20)
</v>
      </c>
      <c r="I354" s="24"/>
      <c r="J354" s="24" t="s">
        <v>1043</v>
      </c>
      <c r="K354" s="53">
        <v>0</v>
      </c>
      <c r="L354" s="37">
        <f t="shared" si="14"/>
        <v>0</v>
      </c>
      <c r="M354" s="152"/>
      <c r="N354" s="574">
        <v>7</v>
      </c>
      <c r="O354" s="105"/>
      <c r="P354" s="105"/>
      <c r="Q354" s="132">
        <v>0</v>
      </c>
      <c r="R354" s="121"/>
      <c r="S354" s="132"/>
      <c r="T354" s="121"/>
      <c r="U354" s="104"/>
      <c r="V354" s="104"/>
      <c r="W354" s="132"/>
      <c r="X354" s="121"/>
      <c r="Y354" s="132"/>
      <c r="Z354" s="121"/>
      <c r="AA354" s="132"/>
      <c r="AB354" s="41"/>
      <c r="AC354" s="545"/>
    </row>
    <row r="355" spans="1:29" s="74" customFormat="1" ht="29.1" customHeight="1" outlineLevel="1" x14ac:dyDescent="0.25">
      <c r="A355" s="64"/>
      <c r="B355" s="64"/>
      <c r="C355" s="65" t="s">
        <v>21</v>
      </c>
      <c r="D355" s="65" t="s">
        <v>116</v>
      </c>
      <c r="E355" s="65" t="s">
        <v>551</v>
      </c>
      <c r="F355" s="65"/>
      <c r="G355" s="65"/>
      <c r="H355" s="65" t="str">
        <f>IFERROR(IF(OR(O355&lt;&gt;"",P355&lt;&gt;"",Q355&lt;&gt;""),"Opt 2: "&amp;VLOOKUP(N355,Deliverables!$A$4:$G$42,3,FALSE)&amp;CHAR(10),"")&amp; IF(S355&lt;&gt;"","Opt 5: "&amp;VLOOKUP(R355,Deliverables!$A$4:$G$42,4,FALSE)&amp;CHAR(10),"")&amp; IF(OR(U355&lt;&gt;"",V355&lt;&gt;"",W355&lt;&gt;""),"Opt 3: "&amp;VLOOKUP(T355,Deliverables!$A$4:$G$42,5,FALSE)&amp;CHAR(10),"")&amp; IF(Y355&lt;&gt;"","Opt 4: "&amp;VLOOKUP(X355,Deliverables!$A$4:$G$42,6,FALSE)&amp;CHAR(10),"")&amp; IF(AA355&lt;&gt;"","Opt 7: "&amp;VLOOKUP(Z355,Deliverables!$A$4:$G$42,7,FALSE),""),"&lt;Autofilled&gt;")</f>
        <v/>
      </c>
      <c r="I355" s="65"/>
      <c r="J355" s="65"/>
      <c r="K355" s="62"/>
      <c r="L355" s="37" t="str">
        <f t="shared" si="14"/>
        <v/>
      </c>
      <c r="M355" s="152"/>
      <c r="N355" s="137"/>
      <c r="O355" s="105"/>
      <c r="P355" s="105"/>
      <c r="Q355" s="132"/>
      <c r="R355" s="121"/>
      <c r="S355" s="132"/>
      <c r="T355" s="121"/>
      <c r="U355" s="104"/>
      <c r="V355" s="104"/>
      <c r="W355" s="132"/>
      <c r="X355" s="121"/>
      <c r="Y355" s="132"/>
      <c r="Z355" s="121"/>
      <c r="AA355" s="132"/>
      <c r="AB355" s="73"/>
      <c r="AC355" s="545"/>
    </row>
    <row r="356" spans="1:29" s="74" customFormat="1" ht="29.1" customHeight="1" outlineLevel="1" x14ac:dyDescent="0.25">
      <c r="A356" s="64"/>
      <c r="B356" s="64"/>
      <c r="C356" s="65" t="s">
        <v>21</v>
      </c>
      <c r="D356" s="65" t="s">
        <v>552</v>
      </c>
      <c r="E356" s="65" t="s">
        <v>553</v>
      </c>
      <c r="F356" s="65"/>
      <c r="G356" s="65"/>
      <c r="H356" s="65" t="str">
        <f>IFERROR(IF(OR(O356&lt;&gt;"",P356&lt;&gt;"",Q356&lt;&gt;""),"Opt 2: "&amp;VLOOKUP(N356,Deliverables!$A$4:$G$42,3,FALSE)&amp;CHAR(10),"")&amp; IF(S356&lt;&gt;"","Opt 5: "&amp;VLOOKUP(R356,Deliverables!$A$4:$G$42,4,FALSE)&amp;CHAR(10),"")&amp; IF(OR(U356&lt;&gt;"",V356&lt;&gt;"",W356&lt;&gt;""),"Opt 3: "&amp;VLOOKUP(T356,Deliverables!$A$4:$G$42,5,FALSE)&amp;CHAR(10),"")&amp; IF(Y356&lt;&gt;"","Opt 4: "&amp;VLOOKUP(X356,Deliverables!$A$4:$G$42,6,FALSE)&amp;CHAR(10),"")&amp; IF(AA356&lt;&gt;"","Opt 7: "&amp;VLOOKUP(Z356,Deliverables!$A$4:$G$42,7,FALSE),""),"&lt;Autofilled&gt;")</f>
        <v/>
      </c>
      <c r="I356" s="65"/>
      <c r="J356" s="65"/>
      <c r="K356" s="62"/>
      <c r="L356" s="37" t="str">
        <f t="shared" si="14"/>
        <v/>
      </c>
      <c r="M356" s="152"/>
      <c r="N356" s="137"/>
      <c r="O356" s="105"/>
      <c r="P356" s="105"/>
      <c r="Q356" s="132"/>
      <c r="R356" s="121"/>
      <c r="S356" s="132"/>
      <c r="T356" s="121"/>
      <c r="U356" s="104"/>
      <c r="V356" s="104"/>
      <c r="W356" s="132"/>
      <c r="X356" s="121"/>
      <c r="Y356" s="132"/>
      <c r="Z356" s="121"/>
      <c r="AA356" s="132"/>
      <c r="AB356" s="73"/>
      <c r="AC356" s="545"/>
    </row>
    <row r="357" spans="1:29" s="38" customFormat="1" ht="38.25" outlineLevel="1" x14ac:dyDescent="0.25">
      <c r="A357" s="39">
        <v>238</v>
      </c>
      <c r="B357" s="39"/>
      <c r="C357" s="24" t="s">
        <v>21</v>
      </c>
      <c r="D357" s="24" t="s">
        <v>554</v>
      </c>
      <c r="E357" s="24" t="s">
        <v>555</v>
      </c>
      <c r="F357" s="24"/>
      <c r="G357" s="24" t="s">
        <v>30</v>
      </c>
      <c r="H357" s="24" t="str">
        <f>IFERROR(IF(OR(O357&lt;&gt;"",P357&lt;&gt;"",Q357&lt;&gt;""),"Opt 2: "&amp;VLOOKUP(N357,Deliverables!$A$4:$G$42,3,FALSE)&amp;CHAR(10),"")&amp; IF(S357&lt;&gt;"","Opt 5: "&amp;VLOOKUP(R357,Deliverables!$A$4:$G$42,4,FALSE)&amp;CHAR(10),"")&amp; IF(OR(U357&lt;&gt;"",V357&lt;&gt;"",W357&lt;&gt;""),"Opt 3: "&amp;VLOOKUP(T357,Deliverables!$A$4:$G$42,5,FALSE)&amp;CHAR(10),"")&amp; IF(Y357&lt;&gt;"","Opt 4: "&amp;VLOOKUP(X357,Deliverables!$A$4:$G$42,6,FALSE)&amp;CHAR(10),"")&amp; IF(AA357&lt;&gt;"","Opt 7: "&amp;VLOOKUP(Z357,Deliverables!$A$4:$G$42,7,FALSE),""),"&lt;Autofilled&gt;")</f>
        <v>Opt 3: RAN5#87 (May-20)
Opt 4: RAN5#87 (May-20)
Opt 7: RAN5#87 (May-20)</v>
      </c>
      <c r="I357" s="24" t="s">
        <v>401</v>
      </c>
      <c r="J357" s="24"/>
      <c r="K357" s="53">
        <v>0.5</v>
      </c>
      <c r="L357" s="37">
        <f t="shared" si="14"/>
        <v>0.8</v>
      </c>
      <c r="M357" s="152"/>
      <c r="N357" s="137"/>
      <c r="O357" s="105"/>
      <c r="P357" s="105"/>
      <c r="Q357" s="132"/>
      <c r="R357" s="121"/>
      <c r="S357" s="132"/>
      <c r="T357" s="572">
        <v>8</v>
      </c>
      <c r="U357" s="104">
        <v>0.8</v>
      </c>
      <c r="V357" s="104">
        <v>0.8</v>
      </c>
      <c r="W357" s="132">
        <v>0.8</v>
      </c>
      <c r="X357" s="121">
        <v>1</v>
      </c>
      <c r="Y357" s="132">
        <v>0.8</v>
      </c>
      <c r="Z357" s="121">
        <v>1</v>
      </c>
      <c r="AA357" s="132">
        <v>0.8</v>
      </c>
      <c r="AB357" s="41"/>
      <c r="AC357" s="545"/>
    </row>
    <row r="358" spans="1:29" s="38" customFormat="1" ht="76.5" outlineLevel="1" x14ac:dyDescent="0.25">
      <c r="A358" s="39">
        <v>239</v>
      </c>
      <c r="B358" s="39" t="s">
        <v>762</v>
      </c>
      <c r="C358" s="24" t="s">
        <v>21</v>
      </c>
      <c r="D358" s="24" t="s">
        <v>117</v>
      </c>
      <c r="E358" s="24" t="s">
        <v>557</v>
      </c>
      <c r="F358" s="24"/>
      <c r="G358" s="24" t="s">
        <v>30</v>
      </c>
      <c r="H358" s="24" t="str">
        <f>IFERROR(IF(OR(O358&lt;&gt;"",P358&lt;&gt;"",Q358&lt;&gt;""),"Opt 2: "&amp;VLOOKUP(N358,Deliverables!$A$4:$G$42,3,FALSE)&amp;CHAR(10),"")&amp; IF(S358&lt;&gt;"","Opt 5: "&amp;VLOOKUP(R358,Deliverables!$A$4:$G$42,4,FALSE)&amp;CHAR(10),"")&amp; IF(OR(U358&lt;&gt;"",V358&lt;&gt;"",W358&lt;&gt;""),"Opt 3: "&amp;VLOOKUP(T358,Deliverables!$A$4:$G$42,5,FALSE)&amp;CHAR(10),"")&amp; IF(Y358&lt;&gt;"","Opt 4: "&amp;VLOOKUP(X358,Deliverables!$A$4:$G$42,6,FALSE)&amp;CHAR(10),"")&amp; IF(AA358&lt;&gt;"","Opt 7: "&amp;VLOOKUP(Z358,Deliverables!$A$4:$G$42,7,FALSE),""),"&lt;Autofilled&gt;")</f>
        <v>Opt 3: RAN5#81 (Nov-18)
Opt 4: RAN5#87 (May-20)
Opt 7: RAN5#87 (May-20)</v>
      </c>
      <c r="I358" s="24" t="s">
        <v>750</v>
      </c>
      <c r="J358" s="24"/>
      <c r="K358" s="53">
        <v>1</v>
      </c>
      <c r="L358" s="37">
        <f t="shared" si="14"/>
        <v>1</v>
      </c>
      <c r="M358" s="152"/>
      <c r="N358" s="137"/>
      <c r="O358" s="105"/>
      <c r="P358" s="105"/>
      <c r="Q358" s="132"/>
      <c r="R358" s="121"/>
      <c r="S358" s="132"/>
      <c r="T358" s="121">
        <v>2</v>
      </c>
      <c r="U358" s="104">
        <v>1</v>
      </c>
      <c r="V358" s="104"/>
      <c r="W358" s="132"/>
      <c r="X358" s="121">
        <v>1</v>
      </c>
      <c r="Y358" s="132">
        <v>1</v>
      </c>
      <c r="Z358" s="121">
        <v>1</v>
      </c>
      <c r="AA358" s="132">
        <v>1</v>
      </c>
      <c r="AB358" s="41"/>
      <c r="AC358" s="545"/>
    </row>
    <row r="359" spans="1:29" s="38" customFormat="1" ht="38.25" outlineLevel="1" x14ac:dyDescent="0.25">
      <c r="A359" s="39">
        <v>240</v>
      </c>
      <c r="B359" s="39" t="s">
        <v>762</v>
      </c>
      <c r="C359" s="24" t="s">
        <v>21</v>
      </c>
      <c r="D359" s="24" t="s">
        <v>118</v>
      </c>
      <c r="E359" s="24" t="s">
        <v>558</v>
      </c>
      <c r="F359" s="24"/>
      <c r="G359" s="24" t="s">
        <v>30</v>
      </c>
      <c r="H359" s="24" t="str">
        <f>IFERROR(IF(OR(O359&lt;&gt;"",P359&lt;&gt;"",Q359&lt;&gt;""),"Opt 2: "&amp;VLOOKUP(N359,Deliverables!$A$4:$G$42,3,FALSE)&amp;CHAR(10),"")&amp; IF(S359&lt;&gt;"","Opt 5: "&amp;VLOOKUP(R359,Deliverables!$A$4:$G$42,4,FALSE)&amp;CHAR(10),"")&amp; IF(OR(U359&lt;&gt;"",V359&lt;&gt;"",W359&lt;&gt;""),"Opt 3: "&amp;VLOOKUP(T359,Deliverables!$A$4:$G$42,5,FALSE)&amp;CHAR(10),"")&amp; IF(Y359&lt;&gt;"","Opt 4: "&amp;VLOOKUP(X359,Deliverables!$A$4:$G$42,6,FALSE)&amp;CHAR(10),"")&amp; IF(AA359&lt;&gt;"","Opt 7: "&amp;VLOOKUP(Z359,Deliverables!$A$4:$G$42,7,FALSE),""),"&lt;Autofilled&gt;")</f>
        <v>Opt 3: RAN5#81 (Nov-18)
Opt 4: RAN5#87 (May-20)
Opt 7: RAN5#87 (May-20)</v>
      </c>
      <c r="I359" s="24" t="s">
        <v>641</v>
      </c>
      <c r="J359" s="24"/>
      <c r="K359" s="53">
        <v>1</v>
      </c>
      <c r="L359" s="37">
        <f t="shared" si="14"/>
        <v>1</v>
      </c>
      <c r="M359" s="152"/>
      <c r="N359" s="137"/>
      <c r="O359" s="105"/>
      <c r="P359" s="105"/>
      <c r="Q359" s="132"/>
      <c r="R359" s="121"/>
      <c r="S359" s="132"/>
      <c r="T359" s="121">
        <v>2</v>
      </c>
      <c r="U359" s="104">
        <v>1</v>
      </c>
      <c r="V359" s="104"/>
      <c r="W359" s="132"/>
      <c r="X359" s="121">
        <v>1</v>
      </c>
      <c r="Y359" s="132">
        <v>1</v>
      </c>
      <c r="Z359" s="121">
        <v>1</v>
      </c>
      <c r="AA359" s="132">
        <v>1</v>
      </c>
      <c r="AB359" s="41"/>
      <c r="AC359" s="545"/>
    </row>
    <row r="360" spans="1:29" s="38" customFormat="1" ht="76.5" outlineLevel="1" x14ac:dyDescent="0.25">
      <c r="A360" s="39">
        <v>241</v>
      </c>
      <c r="B360" s="39" t="s">
        <v>762</v>
      </c>
      <c r="C360" s="24" t="s">
        <v>21</v>
      </c>
      <c r="D360" s="24" t="s">
        <v>119</v>
      </c>
      <c r="E360" s="24" t="s">
        <v>559</v>
      </c>
      <c r="F360" s="24"/>
      <c r="G360" s="24" t="s">
        <v>30</v>
      </c>
      <c r="H360" s="24" t="str">
        <f>IFERROR(IF(OR(O360&lt;&gt;"",P360&lt;&gt;"",Q360&lt;&gt;""),"Opt 2: "&amp;VLOOKUP(N360,Deliverables!$A$4:$G$42,3,FALSE)&amp;CHAR(10),"")&amp; IF(S360&lt;&gt;"","Opt 5: "&amp;VLOOKUP(R360,Deliverables!$A$4:$G$42,4,FALSE)&amp;CHAR(10),"")&amp; IF(OR(U360&lt;&gt;"",V360&lt;&gt;"",W360&lt;&gt;""),"Opt 3: "&amp;VLOOKUP(T360,Deliverables!$A$4:$G$42,5,FALSE)&amp;CHAR(10),"")&amp; IF(Y360&lt;&gt;"","Opt 4: "&amp;VLOOKUP(X360,Deliverables!$A$4:$G$42,6,FALSE)&amp;CHAR(10),"")&amp; IF(AA360&lt;&gt;"","Opt 7: "&amp;VLOOKUP(Z360,Deliverables!$A$4:$G$42,7,FALSE),""),"&lt;Autofilled&gt;")</f>
        <v>Opt 3: RAN5#80 (Aug-18)
Opt 4: RAN5#87 (May-20)
Opt 7: RAN5#87 (May-20)</v>
      </c>
      <c r="I360" s="24" t="s">
        <v>749</v>
      </c>
      <c r="J360" s="24"/>
      <c r="K360" s="53">
        <v>1</v>
      </c>
      <c r="L360" s="37">
        <f t="shared" si="14"/>
        <v>1</v>
      </c>
      <c r="M360" s="152"/>
      <c r="N360" s="137"/>
      <c r="O360" s="105"/>
      <c r="P360" s="105"/>
      <c r="Q360" s="132"/>
      <c r="R360" s="121"/>
      <c r="S360" s="132"/>
      <c r="T360" s="121">
        <v>1.5</v>
      </c>
      <c r="U360" s="104">
        <v>1</v>
      </c>
      <c r="V360" s="104"/>
      <c r="W360" s="132"/>
      <c r="X360" s="121">
        <v>1</v>
      </c>
      <c r="Y360" s="132">
        <v>1</v>
      </c>
      <c r="Z360" s="121">
        <v>1</v>
      </c>
      <c r="AA360" s="132">
        <v>1</v>
      </c>
      <c r="AB360" s="41"/>
      <c r="AC360" s="545"/>
    </row>
    <row r="361" spans="1:29" s="565" customFormat="1" outlineLevel="1" x14ac:dyDescent="0.25">
      <c r="A361" s="557"/>
      <c r="B361" s="557"/>
      <c r="C361" s="558" t="s">
        <v>21</v>
      </c>
      <c r="D361" s="558" t="s">
        <v>1032</v>
      </c>
      <c r="E361" s="558" t="s">
        <v>1073</v>
      </c>
      <c r="F361" s="558"/>
      <c r="G361" s="558"/>
      <c r="H361" s="558" t="str">
        <f>IFERROR(IF(OR(O361&lt;&gt;"",P361&lt;&gt;"",Q361&lt;&gt;""),"Opt 2: "&amp;VLOOKUP(N361,Deliverables!$A$4:$G$42,3,FALSE)&amp;CHAR(10),"")&amp; IF(S361&lt;&gt;"","Opt 5: "&amp;VLOOKUP(R361,Deliverables!$A$4:$G$42,4,FALSE)&amp;CHAR(10),"")&amp; IF(OR(U361&lt;&gt;"",V361&lt;&gt;"",W361&lt;&gt;""),"Opt 3: "&amp;VLOOKUP(T361,Deliverables!$A$4:$G$42,5,FALSE)&amp;CHAR(10),"")&amp; IF(Y361&lt;&gt;"","Opt 4: "&amp;VLOOKUP(X361,Deliverables!$A$4:$G$42,6,FALSE)&amp;CHAR(10),"")&amp; IF(AA361&lt;&gt;"","Opt 7: "&amp;VLOOKUP(Z361,Deliverables!$A$4:$G$42,7,FALSE),""),"&lt;Autofilled&gt;")</f>
        <v/>
      </c>
      <c r="I361" s="558"/>
      <c r="J361" s="558"/>
      <c r="K361" s="556">
        <v>1</v>
      </c>
      <c r="L361" s="542" t="str">
        <f t="shared" ref="L361:L366" si="17">IF(COUNT(O361,P361,Q361,S361,U361,V361,W361,Y361,AA361)&gt;0,SUM(O361,P361,Q361,S361,U361,V361,W361,Y361,AA361)/COUNT(O361,P361,Q361,S361,U361,V361,W361,Y361,AA361),"")</f>
        <v/>
      </c>
      <c r="M361" s="575"/>
      <c r="N361" s="574"/>
      <c r="O361" s="571"/>
      <c r="P361" s="571"/>
      <c r="Q361" s="573"/>
      <c r="R361" s="572"/>
      <c r="S361" s="573"/>
      <c r="T361" s="572"/>
      <c r="U361" s="570"/>
      <c r="V361" s="573"/>
      <c r="W361" s="573"/>
      <c r="X361" s="572">
        <v>1</v>
      </c>
      <c r="Y361" s="573"/>
      <c r="Z361" s="572">
        <v>1</v>
      </c>
      <c r="AA361" s="573"/>
      <c r="AB361" s="564"/>
      <c r="AC361" s="545"/>
    </row>
    <row r="362" spans="1:29" s="38" customFormat="1" ht="26.45" customHeight="1" outlineLevel="1" x14ac:dyDescent="0.25">
      <c r="A362" s="39">
        <v>242</v>
      </c>
      <c r="B362" s="39" t="s">
        <v>762</v>
      </c>
      <c r="C362" s="24" t="s">
        <v>21</v>
      </c>
      <c r="D362" s="536" t="s">
        <v>1033</v>
      </c>
      <c r="E362" s="24" t="s">
        <v>661</v>
      </c>
      <c r="F362" s="24"/>
      <c r="G362" s="24" t="s">
        <v>30</v>
      </c>
      <c r="H362" s="24" t="str">
        <f>IFERROR(IF(OR(O362&lt;&gt;"",P362&lt;&gt;"",Q362&lt;&gt;""),"Opt 2: "&amp;VLOOKUP(N362,Deliverables!$A$4:$G$42,3,FALSE)&amp;CHAR(10),"")&amp; IF(S362&lt;&gt;"","Opt 5: "&amp;VLOOKUP(R362,Deliverables!$A$4:$G$42,4,FALSE)&amp;CHAR(10),"")&amp; IF(OR(U362&lt;&gt;"",V362&lt;&gt;"",W362&lt;&gt;""),"Opt 3: "&amp;VLOOKUP(T362,Deliverables!$A$4:$G$42,5,FALSE)&amp;CHAR(10),"")&amp; IF(Y362&lt;&gt;"","Opt 4: "&amp;VLOOKUP(X362,Deliverables!$A$4:$G$42,6,FALSE)&amp;CHAR(10),"")&amp; IF(AA362&lt;&gt;"","Opt 7: "&amp;VLOOKUP(Z362,Deliverables!$A$4:$G$42,7,FALSE),""),"&lt;Autofilled&gt;")</f>
        <v>Opt 3: RAN5#83 (May-19)
Opt 4: RAN5#87 (May-20)
Opt 7: RAN5#87 (May-20)</v>
      </c>
      <c r="I362" s="24" t="s">
        <v>748</v>
      </c>
      <c r="J362" s="24"/>
      <c r="K362" s="62">
        <v>1</v>
      </c>
      <c r="L362" s="37">
        <f t="shared" si="17"/>
        <v>1</v>
      </c>
      <c r="M362" s="152"/>
      <c r="N362" s="137"/>
      <c r="O362" s="105"/>
      <c r="P362" s="105"/>
      <c r="Q362" s="132"/>
      <c r="R362" s="121"/>
      <c r="S362" s="132"/>
      <c r="T362" s="121">
        <v>4</v>
      </c>
      <c r="U362" s="104">
        <v>1</v>
      </c>
      <c r="V362" s="104"/>
      <c r="W362" s="132"/>
      <c r="X362" s="121">
        <v>1</v>
      </c>
      <c r="Y362" s="132">
        <v>1</v>
      </c>
      <c r="Z362" s="121">
        <v>1</v>
      </c>
      <c r="AA362" s="132">
        <v>1</v>
      </c>
      <c r="AB362" s="41"/>
      <c r="AC362" s="545"/>
    </row>
    <row r="363" spans="1:29" s="38" customFormat="1" ht="26.45" customHeight="1" outlineLevel="1" x14ac:dyDescent="0.25">
      <c r="A363" s="39">
        <v>243</v>
      </c>
      <c r="B363" s="39" t="s">
        <v>762</v>
      </c>
      <c r="C363" s="24" t="s">
        <v>21</v>
      </c>
      <c r="D363" s="536" t="s">
        <v>1034</v>
      </c>
      <c r="E363" s="549" t="s">
        <v>662</v>
      </c>
      <c r="F363" s="24"/>
      <c r="G363" s="24" t="s">
        <v>30</v>
      </c>
      <c r="H363" s="24" t="str">
        <f>IFERROR(IF(OR(O363&lt;&gt;"",P363&lt;&gt;"",Q363&lt;&gt;""),"Opt 2: "&amp;VLOOKUP(N363,Deliverables!$A$4:$G$42,3,FALSE)&amp;CHAR(10),"")&amp; IF(S363&lt;&gt;"","Opt 5: "&amp;VLOOKUP(R363,Deliverables!$A$4:$G$42,4,FALSE)&amp;CHAR(10),"")&amp; IF(OR(U363&lt;&gt;"",V363&lt;&gt;"",W363&lt;&gt;""),"Opt 3: "&amp;VLOOKUP(T363,Deliverables!$A$4:$G$42,5,FALSE)&amp;CHAR(10),"")&amp; IF(Y363&lt;&gt;"","Opt 4: "&amp;VLOOKUP(X363,Deliverables!$A$4:$G$42,6,FALSE)&amp;CHAR(10),"")&amp; IF(AA363&lt;&gt;"","Opt 7: "&amp;VLOOKUP(Z363,Deliverables!$A$4:$G$42,7,FALSE),""),"&lt;Autofilled&gt;")</f>
        <v>Opt 3: RAN5#87 (May-20)
Opt 4: RAN5#87 (May-20)
Opt 7: RAN5#87 (May-20)</v>
      </c>
      <c r="I363" s="24"/>
      <c r="J363" s="541" t="s">
        <v>1072</v>
      </c>
      <c r="K363" s="62">
        <v>1</v>
      </c>
      <c r="L363" s="37">
        <f t="shared" si="17"/>
        <v>0</v>
      </c>
      <c r="M363" s="152"/>
      <c r="N363" s="137"/>
      <c r="O363" s="105"/>
      <c r="P363" s="105"/>
      <c r="Q363" s="132"/>
      <c r="R363" s="121"/>
      <c r="S363" s="132"/>
      <c r="T363" s="572">
        <v>8</v>
      </c>
      <c r="U363" s="104">
        <v>0</v>
      </c>
      <c r="V363" s="104"/>
      <c r="W363" s="132"/>
      <c r="X363" s="121">
        <v>1</v>
      </c>
      <c r="Y363" s="132">
        <v>0</v>
      </c>
      <c r="Z363" s="121">
        <v>1</v>
      </c>
      <c r="AA363" s="132">
        <v>0</v>
      </c>
      <c r="AB363" s="41"/>
      <c r="AC363" s="545"/>
    </row>
    <row r="364" spans="1:29" s="38" customFormat="1" ht="26.45" customHeight="1" outlineLevel="1" x14ac:dyDescent="0.25">
      <c r="A364" s="39">
        <v>244</v>
      </c>
      <c r="B364" s="39" t="s">
        <v>762</v>
      </c>
      <c r="C364" s="24" t="s">
        <v>21</v>
      </c>
      <c r="D364" s="536" t="s">
        <v>1035</v>
      </c>
      <c r="E364" s="549" t="s">
        <v>663</v>
      </c>
      <c r="F364" s="24"/>
      <c r="G364" s="24" t="s">
        <v>30</v>
      </c>
      <c r="H364" s="24" t="str">
        <f>IFERROR(IF(OR(O364&lt;&gt;"",P364&lt;&gt;"",Q364&lt;&gt;""),"Opt 2: "&amp;VLOOKUP(N364,Deliverables!$A$4:$G$42,3,FALSE)&amp;CHAR(10),"")&amp; IF(S364&lt;&gt;"","Opt 5: "&amp;VLOOKUP(R364,Deliverables!$A$4:$G$42,4,FALSE)&amp;CHAR(10),"")&amp; IF(OR(U364&lt;&gt;"",V364&lt;&gt;"",W364&lt;&gt;""),"Opt 3: "&amp;VLOOKUP(T364,Deliverables!$A$4:$G$42,5,FALSE)&amp;CHAR(10),"")&amp; IF(Y364&lt;&gt;"","Opt 4: "&amp;VLOOKUP(X364,Deliverables!$A$4:$G$42,6,FALSE)&amp;CHAR(10),"")&amp; IF(AA364&lt;&gt;"","Opt 7: "&amp;VLOOKUP(Z364,Deliverables!$A$4:$G$42,7,FALSE),""),"&lt;Autofilled&gt;")</f>
        <v>Opt 3: RAN5#87 (May-20)
Opt 4: RAN5#87 (May-20)
Opt 7: RAN5#87 (May-20)</v>
      </c>
      <c r="I364" s="24"/>
      <c r="J364" s="541" t="s">
        <v>1072</v>
      </c>
      <c r="K364" s="62">
        <v>1</v>
      </c>
      <c r="L364" s="37">
        <f t="shared" si="17"/>
        <v>0</v>
      </c>
      <c r="M364" s="152"/>
      <c r="N364" s="137"/>
      <c r="O364" s="105"/>
      <c r="P364" s="105"/>
      <c r="Q364" s="132"/>
      <c r="R364" s="121"/>
      <c r="S364" s="132"/>
      <c r="T364" s="572">
        <v>8</v>
      </c>
      <c r="U364" s="104">
        <v>0</v>
      </c>
      <c r="V364" s="104"/>
      <c r="W364" s="132"/>
      <c r="X364" s="121">
        <v>1</v>
      </c>
      <c r="Y364" s="132">
        <v>0</v>
      </c>
      <c r="Z364" s="121">
        <v>1</v>
      </c>
      <c r="AA364" s="132">
        <v>0</v>
      </c>
      <c r="AB364" s="41"/>
      <c r="AC364" s="545"/>
    </row>
    <row r="365" spans="1:29" s="38" customFormat="1" ht="26.45" customHeight="1" outlineLevel="1" x14ac:dyDescent="0.25">
      <c r="A365" s="39">
        <v>245</v>
      </c>
      <c r="B365" s="39" t="s">
        <v>762</v>
      </c>
      <c r="C365" s="24" t="s">
        <v>21</v>
      </c>
      <c r="D365" s="536" t="s">
        <v>1036</v>
      </c>
      <c r="E365" s="549" t="s">
        <v>707</v>
      </c>
      <c r="F365" s="24"/>
      <c r="G365" s="24" t="s">
        <v>30</v>
      </c>
      <c r="H365" s="24" t="str">
        <f>IFERROR(IF(OR(O365&lt;&gt;"",P365&lt;&gt;"",Q365&lt;&gt;""),"Opt 2: "&amp;VLOOKUP(N365,Deliverables!$A$4:$G$42,3,FALSE)&amp;CHAR(10),"")&amp; IF(S365&lt;&gt;"","Opt 5: "&amp;VLOOKUP(R365,Deliverables!$A$4:$G$42,4,FALSE)&amp;CHAR(10),"")&amp; IF(OR(U365&lt;&gt;"",V365&lt;&gt;"",W365&lt;&gt;""),"Opt 3: "&amp;VLOOKUP(T365,Deliverables!$A$4:$G$42,5,FALSE)&amp;CHAR(10),"")&amp; IF(Y365&lt;&gt;"","Opt 4: "&amp;VLOOKUP(X365,Deliverables!$A$4:$G$42,6,FALSE)&amp;CHAR(10),"")&amp; IF(AA365&lt;&gt;"","Opt 7: "&amp;VLOOKUP(Z365,Deliverables!$A$4:$G$42,7,FALSE),""),"&lt;Autofilled&gt;")</f>
        <v>Opt 3: RAN5#87 (May-20)
Opt 7: RAN5#87 (May-20)</v>
      </c>
      <c r="I365" s="24"/>
      <c r="J365" s="541" t="s">
        <v>1072</v>
      </c>
      <c r="K365" s="62">
        <v>1</v>
      </c>
      <c r="L365" s="37">
        <f t="shared" si="17"/>
        <v>0</v>
      </c>
      <c r="M365" s="152"/>
      <c r="N365" s="137"/>
      <c r="O365" s="105"/>
      <c r="P365" s="105"/>
      <c r="Q365" s="132"/>
      <c r="R365" s="121"/>
      <c r="S365" s="132"/>
      <c r="T365" s="572">
        <v>8</v>
      </c>
      <c r="U365" s="104">
        <v>0</v>
      </c>
      <c r="V365" s="104"/>
      <c r="W365" s="132"/>
      <c r="X365" s="121">
        <v>1</v>
      </c>
      <c r="Y365" s="573"/>
      <c r="Z365" s="121">
        <v>1</v>
      </c>
      <c r="AA365" s="132">
        <v>0</v>
      </c>
      <c r="AB365" s="41"/>
      <c r="AC365" s="545"/>
    </row>
    <row r="366" spans="1:29" s="543" customFormat="1" ht="25.5" outlineLevel="1" x14ac:dyDescent="0.25">
      <c r="A366" s="544">
        <v>246</v>
      </c>
      <c r="B366" s="544" t="s">
        <v>762</v>
      </c>
      <c r="C366" s="536" t="s">
        <v>21</v>
      </c>
      <c r="D366" s="536" t="s">
        <v>1059</v>
      </c>
      <c r="E366" s="536" t="s">
        <v>1060</v>
      </c>
      <c r="F366" s="536"/>
      <c r="G366" s="629"/>
      <c r="H366" s="536" t="str">
        <f>IFERROR(IF(OR(O366&lt;&gt;"",P366&lt;&gt;"",Q366&lt;&gt;""),"Opt 2: "&amp;VLOOKUP(N366,Deliverables!$A$4:$G$42,3,FALSE)&amp;CHAR(10),"")&amp; IF(S366&lt;&gt;"","Opt 5: "&amp;VLOOKUP(R366,Deliverables!$A$4:$G$42,4,FALSE)&amp;CHAR(10),"")&amp; IF(OR(U366&lt;&gt;"",V366&lt;&gt;"",W366&lt;&gt;""),"Opt 3: "&amp;VLOOKUP(T366,Deliverables!$A$4:$G$42,5,FALSE)&amp;CHAR(10),"")&amp; IF(Y366&lt;&gt;"","Opt 4: "&amp;VLOOKUP(X366,Deliverables!$A$4:$G$42,6,FALSE)&amp;CHAR(10),"")&amp; IF(AA366&lt;&gt;"","Opt 7: "&amp;VLOOKUP(Z366,Deliverables!$A$4:$G$42,7,FALSE),""),"&lt;Autofilled&gt;")</f>
        <v xml:space="preserve">Opt 4: RAN5#88 (Aug-20)
</v>
      </c>
      <c r="I366" s="536"/>
      <c r="J366" s="536"/>
      <c r="K366" s="550">
        <v>1</v>
      </c>
      <c r="L366" s="542">
        <f t="shared" si="17"/>
        <v>0</v>
      </c>
      <c r="M366" s="575"/>
      <c r="N366" s="574"/>
      <c r="O366" s="571"/>
      <c r="P366" s="571"/>
      <c r="Q366" s="573"/>
      <c r="R366" s="572"/>
      <c r="S366" s="573"/>
      <c r="T366" s="572"/>
      <c r="U366" s="570"/>
      <c r="V366" s="570"/>
      <c r="W366" s="573"/>
      <c r="X366" s="572">
        <v>2</v>
      </c>
      <c r="Y366" s="570">
        <v>0</v>
      </c>
      <c r="Z366" s="572">
        <v>1</v>
      </c>
      <c r="AA366" s="570"/>
      <c r="AB366" s="546"/>
      <c r="AC366" s="545"/>
    </row>
    <row r="367" spans="1:29" s="38" customFormat="1" ht="63.75" outlineLevel="1" x14ac:dyDescent="0.25">
      <c r="A367" s="39">
        <v>247</v>
      </c>
      <c r="B367" s="39" t="s">
        <v>762</v>
      </c>
      <c r="C367" s="24" t="s">
        <v>21</v>
      </c>
      <c r="D367" s="24" t="s">
        <v>120</v>
      </c>
      <c r="E367" s="24" t="s">
        <v>560</v>
      </c>
      <c r="F367" s="24"/>
      <c r="G367" s="24" t="s">
        <v>30</v>
      </c>
      <c r="H367" s="24" t="str">
        <f>IFERROR(IF(OR(O367&lt;&gt;"",P367&lt;&gt;"",Q367&lt;&gt;""),"Opt 2: "&amp;VLOOKUP(N367,Deliverables!$A$4:$G$42,3,FALSE)&amp;CHAR(10),"")&amp; IF(S367&lt;&gt;"","Opt 5: "&amp;VLOOKUP(R367,Deliverables!$A$4:$G$42,4,FALSE)&amp;CHAR(10),"")&amp; IF(OR(U367&lt;&gt;"",V367&lt;&gt;"",W367&lt;&gt;""),"Opt 3: "&amp;VLOOKUP(T367,Deliverables!$A$4:$G$42,5,FALSE)&amp;CHAR(10),"")&amp; IF(Y367&lt;&gt;"","Opt 4: "&amp;VLOOKUP(X367,Deliverables!$A$4:$G$42,6,FALSE)&amp;CHAR(10),"")&amp; IF(AA367&lt;&gt;"","Opt 7: "&amp;VLOOKUP(Z367,Deliverables!$A$4:$G$42,7,FALSE),""),"&lt;Autofilled&gt;")</f>
        <v>Opt 3: RAN5#NR5 (May-19)
  MU: RAN5#NR5 (Apr-19)
  TT: RAN5#NR5 (Apr-19)
Opt 4: RAN5#87 (May-20)
Opt 7: RAN5#87 (May-20)</v>
      </c>
      <c r="I367" s="24" t="s">
        <v>462</v>
      </c>
      <c r="J367" s="24"/>
      <c r="K367" s="53">
        <v>1</v>
      </c>
      <c r="L367" s="37">
        <f t="shared" ref="L367:L446" si="18">IF(COUNT(O367,P367,Q367,S367,U367,V367,W367,Y367,AA367)&gt;0,SUM(O367,P367,Q367,S367,U367,V367,W367,Y367,AA367)/COUNT(O367,P367,Q367,S367,U367,V367,W367,Y367,AA367),"")</f>
        <v>1</v>
      </c>
      <c r="M367" s="152"/>
      <c r="N367" s="137"/>
      <c r="O367" s="105"/>
      <c r="P367" s="105"/>
      <c r="Q367" s="132"/>
      <c r="R367" s="121"/>
      <c r="S367" s="132"/>
      <c r="T367" s="121" t="s">
        <v>699</v>
      </c>
      <c r="U367" s="104"/>
      <c r="V367" s="104">
        <v>1</v>
      </c>
      <c r="W367" s="132"/>
      <c r="X367" s="121">
        <v>1</v>
      </c>
      <c r="Y367" s="132">
        <v>1</v>
      </c>
      <c r="Z367" s="121">
        <v>1</v>
      </c>
      <c r="AA367" s="132">
        <v>1</v>
      </c>
      <c r="AB367" s="41"/>
      <c r="AC367" s="545"/>
    </row>
    <row r="368" spans="1:29" s="565" customFormat="1" outlineLevel="1" x14ac:dyDescent="0.25">
      <c r="A368" s="557"/>
      <c r="B368" s="557"/>
      <c r="C368" s="558" t="s">
        <v>21</v>
      </c>
      <c r="D368" s="558" t="s">
        <v>1026</v>
      </c>
      <c r="E368" s="558" t="s">
        <v>1031</v>
      </c>
      <c r="F368" s="558"/>
      <c r="G368" s="558" t="s">
        <v>30</v>
      </c>
      <c r="H368" s="558" t="str">
        <f>IFERROR(IF(OR(O368&lt;&gt;"",P368&lt;&gt;"",Q368&lt;&gt;""),"Opt 2: "&amp;VLOOKUP(N368,Deliverables!$A$4:$G$42,3,FALSE)&amp;CHAR(10),"")&amp; IF(S368&lt;&gt;"","Opt 5: "&amp;VLOOKUP(R368,Deliverables!$A$4:$G$42,4,FALSE)&amp;CHAR(10),"")&amp; IF(OR(U368&lt;&gt;"",V368&lt;&gt;"",W368&lt;&gt;""),"Opt 3: "&amp;VLOOKUP(T368,Deliverables!$A$4:$G$42,5,FALSE)&amp;CHAR(10),"")&amp; IF(Y368&lt;&gt;"","Opt 4: "&amp;VLOOKUP(X368,Deliverables!$A$4:$G$42,6,FALSE)&amp;CHAR(10),"")&amp; IF(AA368&lt;&gt;"","Opt 7: "&amp;VLOOKUP(Z368,Deliverables!$A$4:$G$42,7,FALSE),""),"&lt;Autofilled&gt;")</f>
        <v/>
      </c>
      <c r="I368" s="558" t="s">
        <v>462</v>
      </c>
      <c r="J368" s="558"/>
      <c r="K368" s="556"/>
      <c r="L368" s="542" t="str">
        <f>IF(COUNT(O368,P368,Q368,S368,U368,V368,W368,Y368,AA368)&gt;0,SUM(O368,P368,Q368,S368,U368,V368,W368,Y368,AA368)/COUNT(O368,P368,Q368,S368,U368,V368,W368,Y368,AA368),"")</f>
        <v/>
      </c>
      <c r="M368" s="575"/>
      <c r="N368" s="574"/>
      <c r="O368" s="571"/>
      <c r="P368" s="571"/>
      <c r="Q368" s="573"/>
      <c r="R368" s="572"/>
      <c r="S368" s="573"/>
      <c r="T368" s="578"/>
      <c r="U368" s="570"/>
      <c r="V368" s="573"/>
      <c r="W368" s="573"/>
      <c r="X368" s="572">
        <v>1</v>
      </c>
      <c r="Y368" s="573"/>
      <c r="Z368" s="572">
        <v>1</v>
      </c>
      <c r="AA368" s="573"/>
      <c r="AB368" s="564"/>
      <c r="AC368" s="545"/>
    </row>
    <row r="369" spans="1:30" s="38" customFormat="1" ht="63.75" outlineLevel="1" x14ac:dyDescent="0.25">
      <c r="A369" s="39">
        <v>248</v>
      </c>
      <c r="B369" s="39" t="s">
        <v>762</v>
      </c>
      <c r="C369" s="24" t="s">
        <v>21</v>
      </c>
      <c r="D369" s="611" t="s">
        <v>1027</v>
      </c>
      <c r="E369" s="549" t="s">
        <v>704</v>
      </c>
      <c r="F369" s="24"/>
      <c r="G369" s="24" t="s">
        <v>30</v>
      </c>
      <c r="H369" s="24" t="str">
        <f>IFERROR(IF(OR(O369&lt;&gt;"",P369&lt;&gt;"",Q369&lt;&gt;""),"Opt 2: "&amp;VLOOKUP(N369,Deliverables!$A$4:$G$42,3,FALSE)&amp;CHAR(10),"")&amp; IF(S369&lt;&gt;"","Opt 5: "&amp;VLOOKUP(R369,Deliverables!$A$4:$G$42,4,FALSE)&amp;CHAR(10),"")&amp; IF(OR(U369&lt;&gt;"",V369&lt;&gt;"",W369&lt;&gt;""),"Opt 3: "&amp;VLOOKUP(T369,Deliverables!$A$4:$G$42,5,FALSE)&amp;CHAR(10),"")&amp; IF(Y369&lt;&gt;"","Opt 4: "&amp;VLOOKUP(X369,Deliverables!$A$4:$G$42,6,FALSE)&amp;CHAR(10),"")&amp; IF(AA369&lt;&gt;"","Opt 7: "&amp;VLOOKUP(Z369,Deliverables!$A$4:$G$42,7,FALSE),""),"&lt;Autofilled&gt;")</f>
        <v>Opt 3: RAN5#88 (Aug-20)
  MU: RAN5#87 (May-20)
  TT: RAN5#87 (May-20)
Opt 4: RAN5#87 (May-20)
Opt 7: RAN5#87 (May-20)</v>
      </c>
      <c r="I369" s="24"/>
      <c r="J369" s="541" t="s">
        <v>1072</v>
      </c>
      <c r="K369" s="53">
        <v>1</v>
      </c>
      <c r="L369" s="37">
        <f t="shared" si="18"/>
        <v>0</v>
      </c>
      <c r="M369" s="152"/>
      <c r="N369" s="137"/>
      <c r="O369" s="105"/>
      <c r="P369" s="105"/>
      <c r="Q369" s="132"/>
      <c r="R369" s="121"/>
      <c r="S369" s="132"/>
      <c r="T369" s="572" t="s">
        <v>1304</v>
      </c>
      <c r="U369" s="104"/>
      <c r="V369" s="104">
        <v>0</v>
      </c>
      <c r="W369" s="132"/>
      <c r="X369" s="121">
        <v>1</v>
      </c>
      <c r="Y369" s="132">
        <v>0</v>
      </c>
      <c r="Z369" s="121">
        <v>1</v>
      </c>
      <c r="AA369" s="132">
        <v>0</v>
      </c>
      <c r="AB369" s="41"/>
      <c r="AC369" s="545"/>
    </row>
    <row r="370" spans="1:30" s="38" customFormat="1" ht="63.75" outlineLevel="1" x14ac:dyDescent="0.25">
      <c r="A370" s="39">
        <v>249</v>
      </c>
      <c r="B370" s="39" t="s">
        <v>762</v>
      </c>
      <c r="C370" s="24" t="s">
        <v>21</v>
      </c>
      <c r="D370" s="24" t="s">
        <v>1028</v>
      </c>
      <c r="E370" s="549" t="s">
        <v>705</v>
      </c>
      <c r="F370" s="24"/>
      <c r="G370" s="24" t="s">
        <v>30</v>
      </c>
      <c r="H370" s="24" t="str">
        <f>IFERROR(IF(OR(O370&lt;&gt;"",P370&lt;&gt;"",Q370&lt;&gt;""),"Opt 2: "&amp;VLOOKUP(N370,Deliverables!$A$4:$G$42,3,FALSE)&amp;CHAR(10),"")&amp; IF(S370&lt;&gt;"","Opt 5: "&amp;VLOOKUP(R370,Deliverables!$A$4:$G$42,4,FALSE)&amp;CHAR(10),"")&amp; IF(OR(U370&lt;&gt;"",V370&lt;&gt;"",W370&lt;&gt;""),"Opt 3: "&amp;VLOOKUP(T370,Deliverables!$A$4:$G$42,5,FALSE)&amp;CHAR(10),"")&amp; IF(Y370&lt;&gt;"","Opt 4: "&amp;VLOOKUP(X370,Deliverables!$A$4:$G$42,6,FALSE)&amp;CHAR(10),"")&amp; IF(AA370&lt;&gt;"","Opt 7: "&amp;VLOOKUP(Z370,Deliverables!$A$4:$G$42,7,FALSE),""),"&lt;Autofilled&gt;")</f>
        <v>Opt 3: RAN5#88 (Aug-20)
  MU: RAN5#87 (May-20)
  TT: RAN5#87 (May-20)
Opt 4: RAN5#87 (May-20)
Opt 7: RAN5#87 (May-20)</v>
      </c>
      <c r="I370" s="24"/>
      <c r="J370" s="541" t="s">
        <v>1072</v>
      </c>
      <c r="K370" s="53">
        <v>1</v>
      </c>
      <c r="L370" s="37">
        <f t="shared" si="18"/>
        <v>0</v>
      </c>
      <c r="M370" s="152"/>
      <c r="N370" s="137"/>
      <c r="O370" s="105"/>
      <c r="P370" s="105"/>
      <c r="Q370" s="132"/>
      <c r="R370" s="121"/>
      <c r="S370" s="132"/>
      <c r="T370" s="572" t="s">
        <v>1304</v>
      </c>
      <c r="U370" s="104"/>
      <c r="V370" s="104">
        <v>0</v>
      </c>
      <c r="W370" s="132"/>
      <c r="X370" s="121">
        <v>1</v>
      </c>
      <c r="Y370" s="132">
        <v>0</v>
      </c>
      <c r="Z370" s="121">
        <v>1</v>
      </c>
      <c r="AA370" s="132">
        <v>0</v>
      </c>
      <c r="AB370" s="41"/>
      <c r="AC370" s="545"/>
    </row>
    <row r="371" spans="1:30" s="38" customFormat="1" ht="63.75" outlineLevel="1" x14ac:dyDescent="0.25">
      <c r="A371" s="39">
        <v>250</v>
      </c>
      <c r="B371" s="39" t="s">
        <v>762</v>
      </c>
      <c r="C371" s="24" t="s">
        <v>21</v>
      </c>
      <c r="D371" s="24" t="s">
        <v>1029</v>
      </c>
      <c r="E371" s="549" t="s">
        <v>725</v>
      </c>
      <c r="F371" s="24"/>
      <c r="G371" s="24" t="s">
        <v>30</v>
      </c>
      <c r="H371" s="24" t="str">
        <f>IFERROR(IF(OR(O371&lt;&gt;"",P371&lt;&gt;"",Q371&lt;&gt;""),"Opt 2: "&amp;VLOOKUP(N371,Deliverables!$A$4:$G$42,3,FALSE)&amp;CHAR(10),"")&amp; IF(S371&lt;&gt;"","Opt 5: "&amp;VLOOKUP(R371,Deliverables!$A$4:$G$42,4,FALSE)&amp;CHAR(10),"")&amp; IF(OR(U371&lt;&gt;"",V371&lt;&gt;"",W371&lt;&gt;""),"Opt 3: "&amp;VLOOKUP(T371,Deliverables!$A$4:$G$42,5,FALSE)&amp;CHAR(10),"")&amp; IF(Y371&lt;&gt;"","Opt 4: "&amp;VLOOKUP(X371,Deliverables!$A$4:$G$42,6,FALSE)&amp;CHAR(10),"")&amp; IF(AA371&lt;&gt;"","Opt 7: "&amp;VLOOKUP(Z371,Deliverables!$A$4:$G$42,7,FALSE),""),"&lt;Autofilled&gt;")</f>
        <v>Opt 3: RAN5#88 (Aug-20)
  MU: RAN5#87 (May-20)
  TT: RAN5#87 (May-20)
Opt 4: RAN5#87 (May-20)
Opt 7: RAN5#87 (May-20)</v>
      </c>
      <c r="I371" s="24"/>
      <c r="J371" s="541" t="s">
        <v>1072</v>
      </c>
      <c r="K371" s="53">
        <v>1</v>
      </c>
      <c r="L371" s="37">
        <f t="shared" si="18"/>
        <v>0</v>
      </c>
      <c r="M371" s="152"/>
      <c r="N371" s="137"/>
      <c r="O371" s="105"/>
      <c r="P371" s="105"/>
      <c r="Q371" s="132"/>
      <c r="R371" s="121"/>
      <c r="S371" s="132"/>
      <c r="T371" s="572" t="s">
        <v>1304</v>
      </c>
      <c r="U371" s="104"/>
      <c r="V371" s="104">
        <v>0</v>
      </c>
      <c r="W371" s="132"/>
      <c r="X371" s="121">
        <v>1</v>
      </c>
      <c r="Y371" s="132">
        <v>0</v>
      </c>
      <c r="Z371" s="121">
        <v>1</v>
      </c>
      <c r="AA371" s="132">
        <v>0</v>
      </c>
      <c r="AB371" s="41"/>
      <c r="AC371" s="545"/>
    </row>
    <row r="372" spans="1:30" s="38" customFormat="1" ht="63.75" outlineLevel="1" x14ac:dyDescent="0.25">
      <c r="A372" s="39">
        <v>251</v>
      </c>
      <c r="B372" s="39" t="s">
        <v>762</v>
      </c>
      <c r="C372" s="24" t="s">
        <v>21</v>
      </c>
      <c r="D372" s="24" t="s">
        <v>1030</v>
      </c>
      <c r="E372" s="549" t="s">
        <v>706</v>
      </c>
      <c r="F372" s="24"/>
      <c r="G372" s="24" t="s">
        <v>30</v>
      </c>
      <c r="H372" s="24" t="str">
        <f>IFERROR(IF(OR(O372&lt;&gt;"",P372&lt;&gt;"",Q372&lt;&gt;""),"Opt 2: "&amp;VLOOKUP(N372,Deliverables!$A$4:$G$42,3,FALSE)&amp;CHAR(10),"")&amp; IF(S372&lt;&gt;"","Opt 5: "&amp;VLOOKUP(R372,Deliverables!$A$4:$G$42,4,FALSE)&amp;CHAR(10),"")&amp; IF(OR(U372&lt;&gt;"",V372&lt;&gt;"",W372&lt;&gt;""),"Opt 3: "&amp;VLOOKUP(T372,Deliverables!$A$4:$G$42,5,FALSE)&amp;CHAR(10),"")&amp; IF(Y372&lt;&gt;"","Opt 4: "&amp;VLOOKUP(X372,Deliverables!$A$4:$G$42,6,FALSE)&amp;CHAR(10),"")&amp; IF(AA372&lt;&gt;"","Opt 7: "&amp;VLOOKUP(Z372,Deliverables!$A$4:$G$42,7,FALSE),""),"&lt;Autofilled&gt;")</f>
        <v>Opt 3: RAN5#88 (Aug-20)
  MU: RAN5#87 (May-20)
  TT: RAN5#87 (May-20)
Opt 4: RAN5#87 (May-20)
Opt 7: RAN5#87 (May-20)</v>
      </c>
      <c r="I372" s="24"/>
      <c r="J372" s="541" t="s">
        <v>1072</v>
      </c>
      <c r="K372" s="53">
        <v>1</v>
      </c>
      <c r="L372" s="37">
        <f t="shared" si="18"/>
        <v>0</v>
      </c>
      <c r="M372" s="152"/>
      <c r="N372" s="137"/>
      <c r="O372" s="105"/>
      <c r="P372" s="105"/>
      <c r="Q372" s="132"/>
      <c r="R372" s="121"/>
      <c r="S372" s="132"/>
      <c r="T372" s="572" t="s">
        <v>1304</v>
      </c>
      <c r="U372" s="104"/>
      <c r="V372" s="104">
        <v>0</v>
      </c>
      <c r="W372" s="132"/>
      <c r="X372" s="121">
        <v>1</v>
      </c>
      <c r="Y372" s="132">
        <v>0</v>
      </c>
      <c r="Z372" s="121">
        <v>1</v>
      </c>
      <c r="AA372" s="132">
        <v>0</v>
      </c>
      <c r="AB372" s="41"/>
      <c r="AC372" s="545"/>
    </row>
    <row r="373" spans="1:30" s="539" customFormat="1" ht="43.15" customHeight="1" outlineLevel="1" x14ac:dyDescent="0.25">
      <c r="A373" s="544">
        <v>252</v>
      </c>
      <c r="B373" s="544" t="s">
        <v>762</v>
      </c>
      <c r="C373" s="536" t="s">
        <v>21</v>
      </c>
      <c r="D373" s="549" t="s">
        <v>1339</v>
      </c>
      <c r="E373" s="629" t="s">
        <v>1338</v>
      </c>
      <c r="F373" s="536"/>
      <c r="G373" s="536" t="s">
        <v>30</v>
      </c>
      <c r="H373" s="536" t="str">
        <f>IFERROR(IF(OR(O373&lt;&gt;"",P373&lt;&gt;"",Q373&lt;&gt;""),"Opt 2: "&amp;VLOOKUP(N373,Deliverables!$A$4:$G$42,3,FALSE)&amp;CHAR(10),"")&amp; IF(S373&lt;&gt;"","Opt 5: "&amp;VLOOKUP(R373,Deliverables!$A$4:$G$42,4,FALSE)&amp;CHAR(10),"")&amp; IF(OR(U373&lt;&gt;"",V373&lt;&gt;"",W373&lt;&gt;""),"Opt 3: "&amp;VLOOKUP(T373,Deliverables!$A$4:$G$42,5,FALSE)&amp;CHAR(10),"")&amp; IF(Y373&lt;&gt;"","Opt 4: "&amp;VLOOKUP(X373,Deliverables!$A$4:$G$42,6,FALSE)&amp;CHAR(10),"")&amp; IF(AA373&lt;&gt;"","Opt 7: "&amp;VLOOKUP(Z373,Deliverables!$A$4:$G$42,7,FALSE),""),"&lt;Autofilled&gt;")</f>
        <v>Opt 3: RAN5#88 (Aug-20)
  MU: RAN5#87 (May-20)
  TT: RAN5#87 (May-20)
Opt 4: RAN5#87 (May-20)
Opt 7: RAN5#87 (May-20)</v>
      </c>
      <c r="I373" s="618"/>
      <c r="J373" s="536" t="s">
        <v>1364</v>
      </c>
      <c r="K373" s="550">
        <v>1</v>
      </c>
      <c r="L373" s="542">
        <f>IF(COUNT(O373,P373,Q373,S373,U373,V373,W373,Y373,AA373)&gt;0,SUM(O373,P373,Q373,S373,U373,V373,W373,Y373,AA373)/COUNT(O373,P373,Q373,S373,U373,V373,W373,Y373,AA373),"")</f>
        <v>0</v>
      </c>
      <c r="M373" s="575"/>
      <c r="N373" s="574"/>
      <c r="O373" s="571"/>
      <c r="P373" s="571"/>
      <c r="Q373" s="625"/>
      <c r="R373" s="572"/>
      <c r="S373" s="625"/>
      <c r="T373" s="572" t="s">
        <v>1306</v>
      </c>
      <c r="U373" s="619"/>
      <c r="V373" s="619">
        <v>0</v>
      </c>
      <c r="W373" s="625"/>
      <c r="X373" s="572">
        <v>1</v>
      </c>
      <c r="Y373" s="619">
        <v>0</v>
      </c>
      <c r="Z373" s="572">
        <v>1</v>
      </c>
      <c r="AA373" s="619">
        <v>0</v>
      </c>
      <c r="AB373" s="547"/>
      <c r="AC373" s="545"/>
      <c r="AD373" s="551"/>
    </row>
    <row r="374" spans="1:30" s="38" customFormat="1" ht="26.45" customHeight="1" outlineLevel="1" x14ac:dyDescent="0.25">
      <c r="A374" s="39">
        <v>253</v>
      </c>
      <c r="B374" s="540" t="s">
        <v>762</v>
      </c>
      <c r="C374" s="24" t="s">
        <v>21</v>
      </c>
      <c r="D374" s="24" t="s">
        <v>556</v>
      </c>
      <c r="E374" s="549" t="s">
        <v>660</v>
      </c>
      <c r="F374" s="24"/>
      <c r="G374" s="24" t="s">
        <v>30</v>
      </c>
      <c r="H374" s="24" t="str">
        <f>IFERROR(IF(OR(O374&lt;&gt;"",P374&lt;&gt;"",Q374&lt;&gt;""),"Opt 2: "&amp;VLOOKUP(N374,Deliverables!$A$4:$G$42,3,FALSE)&amp;CHAR(10),"")&amp; IF(S374&lt;&gt;"","Opt 5: "&amp;VLOOKUP(R374,Deliverables!$A$4:$G$42,4,FALSE)&amp;CHAR(10),"")&amp; IF(OR(U374&lt;&gt;"",V374&lt;&gt;"",W374&lt;&gt;""),"Opt 3: "&amp;VLOOKUP(T374,Deliverables!$A$4:$G$42,5,FALSE)&amp;CHAR(10),"")&amp; IF(Y374&lt;&gt;"","Opt 4: "&amp;VLOOKUP(X374,Deliverables!$A$4:$G$42,6,FALSE)&amp;CHAR(10),"")&amp; IF(AA374&lt;&gt;"","Opt 7: "&amp;VLOOKUP(Z374,Deliverables!$A$4:$G$42,7,FALSE),""),"&lt;Autofilled&gt;")</f>
        <v xml:space="preserve">Opt 3: RAN5#88 (Aug-20)
  MU: RAN5#87 (May-20)
  TT: RAN5#87 (May-20)
</v>
      </c>
      <c r="I374" s="24" t="s">
        <v>462</v>
      </c>
      <c r="J374" s="36" t="s">
        <v>785</v>
      </c>
      <c r="K374" s="53">
        <v>0.4</v>
      </c>
      <c r="L374" s="37">
        <f t="shared" si="18"/>
        <v>0</v>
      </c>
      <c r="M374" s="152"/>
      <c r="N374" s="137"/>
      <c r="O374" s="105"/>
      <c r="P374" s="105"/>
      <c r="Q374" s="132"/>
      <c r="R374" s="121"/>
      <c r="S374" s="132"/>
      <c r="T374" s="572" t="s">
        <v>1304</v>
      </c>
      <c r="U374" s="104"/>
      <c r="V374" s="104"/>
      <c r="W374" s="132">
        <v>0</v>
      </c>
      <c r="X374" s="121">
        <v>1</v>
      </c>
      <c r="Y374" s="570"/>
      <c r="Z374" s="121">
        <v>1</v>
      </c>
      <c r="AA374" s="570"/>
      <c r="AB374" s="41"/>
      <c r="AC374" s="545"/>
    </row>
    <row r="375" spans="1:30" s="539" customFormat="1" ht="43.15" customHeight="1" outlineLevel="1" x14ac:dyDescent="0.25">
      <c r="A375" s="544">
        <v>254</v>
      </c>
      <c r="B375" s="544" t="s">
        <v>762</v>
      </c>
      <c r="C375" s="536" t="s">
        <v>21</v>
      </c>
      <c r="D375" s="549" t="s">
        <v>1340</v>
      </c>
      <c r="E375" s="629" t="s">
        <v>1337</v>
      </c>
      <c r="F375" s="536"/>
      <c r="G375" s="536" t="s">
        <v>30</v>
      </c>
      <c r="H375" s="536" t="str">
        <f>IFERROR(IF(OR(O375&lt;&gt;"",P375&lt;&gt;"",Q375&lt;&gt;""),"Opt 2: "&amp;VLOOKUP(N375,Deliverables!$A$4:$G$42,3,FALSE)&amp;CHAR(10),"")&amp; IF(S375&lt;&gt;"","Opt 5: "&amp;VLOOKUP(R375,Deliverables!$A$4:$G$42,4,FALSE)&amp;CHAR(10),"")&amp; IF(OR(U375&lt;&gt;"",V375&lt;&gt;"",W375&lt;&gt;""),"Opt 3: "&amp;VLOOKUP(T375,Deliverables!$A$4:$G$42,5,FALSE)&amp;CHAR(10),"")&amp; IF(Y375&lt;&gt;"","Opt 4: "&amp;VLOOKUP(X375,Deliverables!$A$4:$G$42,6,FALSE)&amp;CHAR(10),"")&amp; IF(AA375&lt;&gt;"","Opt 7: "&amp;VLOOKUP(Z375,Deliverables!$A$4:$G$42,7,FALSE),""),"&lt;Autofilled&gt;")</f>
        <v>Opt 3: RAN5#88 (Aug-20)
  MU: RAN5#87 (May-20)
  TT: RAN5#87 (May-20)
Opt 4: RAN5#87 (May-20)
Opt 7: RAN5#87 (May-20)</v>
      </c>
      <c r="I375" s="618"/>
      <c r="J375" s="618" t="s">
        <v>1363</v>
      </c>
      <c r="K375" s="550">
        <v>0.4</v>
      </c>
      <c r="L375" s="542">
        <f>IF(COUNT(O375,P375,Q375,S375,U375,V375,W375,Y375,AA375)&gt;0,SUM(O375,P375,Q375,S375,U375,V375,W375,Y375,AA375)/COUNT(O375,P375,Q375,S375,U375,V375,W375,Y375,AA375),"")</f>
        <v>0</v>
      </c>
      <c r="M375" s="575"/>
      <c r="N375" s="574"/>
      <c r="O375" s="571"/>
      <c r="P375" s="571"/>
      <c r="Q375" s="625"/>
      <c r="R375" s="572"/>
      <c r="S375" s="625"/>
      <c r="T375" s="572" t="s">
        <v>1306</v>
      </c>
      <c r="U375" s="619"/>
      <c r="V375" s="619">
        <v>0</v>
      </c>
      <c r="W375" s="625"/>
      <c r="X375" s="572">
        <v>1</v>
      </c>
      <c r="Y375" s="619">
        <v>0</v>
      </c>
      <c r="Z375" s="572">
        <v>1</v>
      </c>
      <c r="AA375" s="619">
        <v>0</v>
      </c>
      <c r="AB375" s="547"/>
      <c r="AC375" s="545"/>
      <c r="AD375" s="551"/>
    </row>
    <row r="376" spans="1:30" s="74" customFormat="1" outlineLevel="1" x14ac:dyDescent="0.25">
      <c r="A376" s="64"/>
      <c r="B376" s="64"/>
      <c r="C376" s="65" t="s">
        <v>21</v>
      </c>
      <c r="D376" s="65" t="s">
        <v>121</v>
      </c>
      <c r="E376" s="65" t="s">
        <v>122</v>
      </c>
      <c r="F376" s="65"/>
      <c r="G376" s="65"/>
      <c r="H376" s="65" t="str">
        <f>IFERROR(IF(OR(O376&lt;&gt;"",P376&lt;&gt;"",Q376&lt;&gt;""),"Opt 2: "&amp;VLOOKUP(N376,Deliverables!$A$4:$G$42,3,FALSE)&amp;CHAR(10),"")&amp; IF(S376&lt;&gt;"","Opt 5: "&amp;VLOOKUP(R376,Deliverables!$A$4:$G$42,4,FALSE)&amp;CHAR(10),"")&amp; IF(OR(U376&lt;&gt;"",V376&lt;&gt;"",W376&lt;&gt;""),"Opt 3: "&amp;VLOOKUP(T376,Deliverables!$A$4:$G$42,5,FALSE)&amp;CHAR(10),"")&amp; IF(Y376&lt;&gt;"","Opt 4: "&amp;VLOOKUP(X376,Deliverables!$A$4:$G$42,6,FALSE)&amp;CHAR(10),"")&amp; IF(AA376&lt;&gt;"","Opt 7: "&amp;VLOOKUP(Z376,Deliverables!$A$4:$G$42,7,FALSE),""),"&lt;Autofilled&gt;")</f>
        <v/>
      </c>
      <c r="I376" s="65"/>
      <c r="J376" s="65"/>
      <c r="K376" s="62"/>
      <c r="L376" s="37" t="str">
        <f t="shared" si="18"/>
        <v/>
      </c>
      <c r="M376" s="152"/>
      <c r="N376" s="137"/>
      <c r="O376" s="105"/>
      <c r="P376" s="105"/>
      <c r="Q376" s="132"/>
      <c r="R376" s="121"/>
      <c r="S376" s="132"/>
      <c r="T376" s="121"/>
      <c r="U376" s="104"/>
      <c r="V376" s="104"/>
      <c r="W376" s="132"/>
      <c r="X376" s="121"/>
      <c r="Y376" s="132"/>
      <c r="Z376" s="121"/>
      <c r="AA376" s="132"/>
      <c r="AB376" s="73"/>
      <c r="AC376" s="545"/>
    </row>
    <row r="377" spans="1:30" s="74" customFormat="1" outlineLevel="1" x14ac:dyDescent="0.25">
      <c r="A377" s="64"/>
      <c r="B377" s="64"/>
      <c r="C377" s="65" t="s">
        <v>21</v>
      </c>
      <c r="D377" s="65" t="s">
        <v>123</v>
      </c>
      <c r="E377" s="65" t="s">
        <v>160</v>
      </c>
      <c r="F377" s="65"/>
      <c r="G377" s="65"/>
      <c r="H377" s="65" t="str">
        <f>IFERROR(IF(OR(O377&lt;&gt;"",P377&lt;&gt;"",Q377&lt;&gt;""),"Opt 2: "&amp;VLOOKUP(N377,Deliverables!$A$4:$G$42,3,FALSE)&amp;CHAR(10),"")&amp; IF(S377&lt;&gt;"","Opt 5: "&amp;VLOOKUP(R377,Deliverables!$A$4:$G$42,4,FALSE)&amp;CHAR(10),"")&amp; IF(OR(U377&lt;&gt;"",V377&lt;&gt;"",W377&lt;&gt;""),"Opt 3: "&amp;VLOOKUP(T377,Deliverables!$A$4:$G$42,5,FALSE)&amp;CHAR(10),"")&amp; IF(Y377&lt;&gt;"","Opt 4: "&amp;VLOOKUP(X377,Deliverables!$A$4:$G$42,6,FALSE)&amp;CHAR(10),"")&amp; IF(AA377&lt;&gt;"","Opt 7: "&amp;VLOOKUP(Z377,Deliverables!$A$4:$G$42,7,FALSE),""),"&lt;Autofilled&gt;")</f>
        <v/>
      </c>
      <c r="I377" s="65"/>
      <c r="J377" s="65"/>
      <c r="K377" s="62"/>
      <c r="L377" s="37" t="str">
        <f t="shared" si="18"/>
        <v/>
      </c>
      <c r="M377" s="152"/>
      <c r="N377" s="137"/>
      <c r="O377" s="105"/>
      <c r="P377" s="105"/>
      <c r="Q377" s="132"/>
      <c r="R377" s="121"/>
      <c r="S377" s="132"/>
      <c r="T377" s="121"/>
      <c r="U377" s="104"/>
      <c r="V377" s="104"/>
      <c r="W377" s="132"/>
      <c r="X377" s="121"/>
      <c r="Y377" s="132"/>
      <c r="Z377" s="121"/>
      <c r="AA377" s="132"/>
      <c r="AB377" s="73"/>
      <c r="AC377" s="545"/>
    </row>
    <row r="378" spans="1:30" s="74" customFormat="1" ht="38.25" outlineLevel="1" x14ac:dyDescent="0.25">
      <c r="A378" s="39">
        <v>255</v>
      </c>
      <c r="B378" s="39"/>
      <c r="C378" s="33" t="s">
        <v>21</v>
      </c>
      <c r="D378" s="24" t="s">
        <v>124</v>
      </c>
      <c r="E378" s="24" t="s">
        <v>161</v>
      </c>
      <c r="F378" s="24"/>
      <c r="G378" s="24" t="s">
        <v>30</v>
      </c>
      <c r="H378" s="24" t="str">
        <f>IFERROR(IF(OR(O378&lt;&gt;"",P378&lt;&gt;"",Q378&lt;&gt;""),"Opt 2: "&amp;VLOOKUP(N378,Deliverables!$A$4:$G$42,3,FALSE)&amp;CHAR(10),"")&amp; IF(S378&lt;&gt;"","Opt 5: "&amp;VLOOKUP(R378,Deliverables!$A$4:$G$42,4,FALSE)&amp;CHAR(10),"")&amp; IF(OR(U378&lt;&gt;"",V378&lt;&gt;"",W378&lt;&gt;""),"Opt 3: "&amp;VLOOKUP(T378,Deliverables!$A$4:$G$42,5,FALSE)&amp;CHAR(10),"")&amp; IF(Y378&lt;&gt;"","Opt 4: "&amp;VLOOKUP(X378,Deliverables!$A$4:$G$42,6,FALSE)&amp;CHAR(10),"")&amp; IF(AA378&lt;&gt;"","Opt 7: "&amp;VLOOKUP(Z378,Deliverables!$A$4:$G$42,7,FALSE),""),"&lt;Autofilled&gt;")</f>
        <v>Opt 3: RAN5#87 (May-20)
Opt 4: RAN5#87 (May-20)
Opt 7: RAN5#87 (May-20)</v>
      </c>
      <c r="I378" s="24"/>
      <c r="J378" s="24"/>
      <c r="K378" s="62">
        <v>0.5</v>
      </c>
      <c r="L378" s="37">
        <f t="shared" si="18"/>
        <v>0.9</v>
      </c>
      <c r="M378" s="152"/>
      <c r="N378" s="137"/>
      <c r="O378" s="105"/>
      <c r="P378" s="105"/>
      <c r="Q378" s="132"/>
      <c r="R378" s="121"/>
      <c r="S378" s="132"/>
      <c r="T378" s="572">
        <v>8</v>
      </c>
      <c r="U378" s="104">
        <v>0.9</v>
      </c>
      <c r="V378" s="104"/>
      <c r="W378" s="132"/>
      <c r="X378" s="121">
        <v>1</v>
      </c>
      <c r="Y378" s="132">
        <v>0.9</v>
      </c>
      <c r="Z378" s="121">
        <v>1</v>
      </c>
      <c r="AA378" s="132">
        <v>0.9</v>
      </c>
      <c r="AB378" s="73"/>
      <c r="AC378" s="545"/>
    </row>
    <row r="379" spans="1:30" s="38" customFormat="1" outlineLevel="1" x14ac:dyDescent="0.25">
      <c r="A379" s="64"/>
      <c r="B379" s="64"/>
      <c r="C379" s="65" t="s">
        <v>21</v>
      </c>
      <c r="D379" s="65" t="s">
        <v>125</v>
      </c>
      <c r="E379" s="65" t="s">
        <v>162</v>
      </c>
      <c r="F379" s="65"/>
      <c r="G379" s="65"/>
      <c r="H379" s="65" t="str">
        <f>IFERROR(IF(OR(O379&lt;&gt;"",P379&lt;&gt;"",Q379&lt;&gt;""),"Opt 2: "&amp;VLOOKUP(N379,Deliverables!$A$4:$G$42,3,FALSE)&amp;CHAR(10),"")&amp; IF(S379&lt;&gt;"","Opt 5: "&amp;VLOOKUP(R379,Deliverables!$A$4:$G$42,4,FALSE)&amp;CHAR(10),"")&amp; IF(OR(U379&lt;&gt;"",V379&lt;&gt;"",W379&lt;&gt;""),"Opt 3: "&amp;VLOOKUP(T379,Deliverables!$A$4:$G$42,5,FALSE)&amp;CHAR(10),"")&amp; IF(Y379&lt;&gt;"","Opt 4: "&amp;VLOOKUP(X379,Deliverables!$A$4:$G$42,6,FALSE)&amp;CHAR(10),"")&amp; IF(AA379&lt;&gt;"","Opt 7: "&amp;VLOOKUP(Z379,Deliverables!$A$4:$G$42,7,FALSE),""),"&lt;Autofilled&gt;")</f>
        <v/>
      </c>
      <c r="I379" s="65"/>
      <c r="J379" s="65"/>
      <c r="K379" s="62"/>
      <c r="L379" s="37" t="str">
        <f t="shared" si="18"/>
        <v/>
      </c>
      <c r="M379" s="152"/>
      <c r="N379" s="137"/>
      <c r="O379" s="105"/>
      <c r="P379" s="105"/>
      <c r="Q379" s="132"/>
      <c r="R379" s="121"/>
      <c r="S379" s="132"/>
      <c r="T379" s="121"/>
      <c r="U379" s="104"/>
      <c r="V379" s="104"/>
      <c r="W379" s="132"/>
      <c r="X379" s="121"/>
      <c r="Y379" s="132"/>
      <c r="Z379" s="121"/>
      <c r="AA379" s="132"/>
      <c r="AB379" s="41"/>
      <c r="AC379" s="545"/>
    </row>
    <row r="380" spans="1:30" s="38" customFormat="1" ht="38.25" outlineLevel="1" x14ac:dyDescent="0.25">
      <c r="A380" s="39">
        <v>256</v>
      </c>
      <c r="B380" s="39"/>
      <c r="C380" s="24" t="s">
        <v>21</v>
      </c>
      <c r="D380" s="24" t="s">
        <v>126</v>
      </c>
      <c r="E380" s="24" t="s">
        <v>517</v>
      </c>
      <c r="F380" s="24"/>
      <c r="G380" s="24" t="s">
        <v>30</v>
      </c>
      <c r="H380" s="24" t="str">
        <f>IFERROR(IF(OR(O380&lt;&gt;"",P380&lt;&gt;"",Q380&lt;&gt;""),"Opt 2: "&amp;VLOOKUP(N380,Deliverables!$A$4:$G$42,3,FALSE)&amp;CHAR(10),"")&amp; IF(S380&lt;&gt;"","Opt 5: "&amp;VLOOKUP(R380,Deliverables!$A$4:$G$42,4,FALSE)&amp;CHAR(10),"")&amp; IF(OR(U380&lt;&gt;"",V380&lt;&gt;"",W380&lt;&gt;""),"Opt 3: "&amp;VLOOKUP(T380,Deliverables!$A$4:$G$42,5,FALSE)&amp;CHAR(10),"")&amp; IF(Y380&lt;&gt;"","Opt 4: "&amp;VLOOKUP(X380,Deliverables!$A$4:$G$42,6,FALSE)&amp;CHAR(10),"")&amp; IF(AA380&lt;&gt;"","Opt 7: "&amp;VLOOKUP(Z380,Deliverables!$A$4:$G$42,7,FALSE),""),"&lt;Autofilled&gt;")</f>
        <v>Opt 3: RAN5#87 (May-20)
Opt 4: RAN5#87 (May-20)
Opt 7: RAN5#87 (May-20)</v>
      </c>
      <c r="I380" s="24" t="s">
        <v>402</v>
      </c>
      <c r="J380" s="24"/>
      <c r="K380" s="53">
        <v>0.5</v>
      </c>
      <c r="L380" s="37">
        <f t="shared" si="18"/>
        <v>0.9</v>
      </c>
      <c r="M380" s="152"/>
      <c r="N380" s="137"/>
      <c r="O380" s="105"/>
      <c r="P380" s="105"/>
      <c r="Q380" s="132"/>
      <c r="R380" s="121"/>
      <c r="S380" s="132"/>
      <c r="T380" s="572">
        <v>8</v>
      </c>
      <c r="U380" s="104">
        <v>0.9</v>
      </c>
      <c r="V380" s="104"/>
      <c r="W380" s="132"/>
      <c r="X380" s="121">
        <v>1</v>
      </c>
      <c r="Y380" s="132">
        <v>0.9</v>
      </c>
      <c r="Z380" s="121">
        <v>1</v>
      </c>
      <c r="AA380" s="132">
        <v>0.9</v>
      </c>
      <c r="AB380" s="62"/>
      <c r="AC380" s="545"/>
    </row>
    <row r="381" spans="1:30" s="38" customFormat="1" ht="38.25" outlineLevel="1" x14ac:dyDescent="0.25">
      <c r="A381" s="39">
        <v>257</v>
      </c>
      <c r="B381" s="39"/>
      <c r="C381" s="24" t="s">
        <v>21</v>
      </c>
      <c r="D381" s="24" t="s">
        <v>127</v>
      </c>
      <c r="E381" s="24" t="s">
        <v>1048</v>
      </c>
      <c r="F381" s="24"/>
      <c r="G381" s="24" t="s">
        <v>30</v>
      </c>
      <c r="H381" s="24" t="str">
        <f>IFERROR(IF(OR(O381&lt;&gt;"",P381&lt;&gt;"",Q381&lt;&gt;""),"Opt 2: "&amp;VLOOKUP(N381,Deliverables!$A$4:$G$42,3,FALSE)&amp;CHAR(10),"")&amp; IF(S381&lt;&gt;"","Opt 5: "&amp;VLOOKUP(R381,Deliverables!$A$4:$G$42,4,FALSE)&amp;CHAR(10),"")&amp; IF(OR(U381&lt;&gt;"",V381&lt;&gt;"",W381&lt;&gt;""),"Opt 3: "&amp;VLOOKUP(T381,Deliverables!$A$4:$G$42,5,FALSE)&amp;CHAR(10),"")&amp; IF(Y381&lt;&gt;"","Opt 4: "&amp;VLOOKUP(X381,Deliverables!$A$4:$G$42,6,FALSE)&amp;CHAR(10),"")&amp; IF(AA381&lt;&gt;"","Opt 7: "&amp;VLOOKUP(Z381,Deliverables!$A$4:$G$42,7,FALSE),""),"&lt;Autofilled&gt;")</f>
        <v>Opt 3: RAN5#87 (May-20)
Opt 4: RAN5#87 (May-20)
Opt 7: RAN5#87 (May-20)</v>
      </c>
      <c r="I381" s="24" t="s">
        <v>402</v>
      </c>
      <c r="J381" s="24"/>
      <c r="K381" s="53">
        <v>0.5</v>
      </c>
      <c r="L381" s="37">
        <f t="shared" si="18"/>
        <v>0.9</v>
      </c>
      <c r="M381" s="152"/>
      <c r="N381" s="137"/>
      <c r="O381" s="105"/>
      <c r="P381" s="105"/>
      <c r="Q381" s="132"/>
      <c r="R381" s="121"/>
      <c r="S381" s="132"/>
      <c r="T381" s="572">
        <v>8</v>
      </c>
      <c r="U381" s="104">
        <v>0.9</v>
      </c>
      <c r="V381" s="104"/>
      <c r="W381" s="132"/>
      <c r="X381" s="121">
        <v>1</v>
      </c>
      <c r="Y381" s="132">
        <v>0.9</v>
      </c>
      <c r="Z381" s="121">
        <v>1</v>
      </c>
      <c r="AA381" s="132">
        <v>0.9</v>
      </c>
      <c r="AB381" s="62"/>
      <c r="AC381" s="545"/>
    </row>
    <row r="382" spans="1:30" s="38" customFormat="1" ht="38.25" outlineLevel="1" x14ac:dyDescent="0.25">
      <c r="A382" s="39">
        <v>258</v>
      </c>
      <c r="B382" s="39"/>
      <c r="C382" s="24" t="s">
        <v>21</v>
      </c>
      <c r="D382" s="24" t="s">
        <v>128</v>
      </c>
      <c r="E382" s="24" t="s">
        <v>1047</v>
      </c>
      <c r="F382" s="24"/>
      <c r="G382" s="24" t="s">
        <v>30</v>
      </c>
      <c r="H382" s="24" t="str">
        <f>IFERROR(IF(OR(O382&lt;&gt;"",P382&lt;&gt;"",Q382&lt;&gt;""),"Opt 2: "&amp;VLOOKUP(N382,Deliverables!$A$4:$G$42,3,FALSE)&amp;CHAR(10),"")&amp; IF(S382&lt;&gt;"","Opt 5: "&amp;VLOOKUP(R382,Deliverables!$A$4:$G$42,4,FALSE)&amp;CHAR(10),"")&amp; IF(OR(U382&lt;&gt;"",V382&lt;&gt;"",W382&lt;&gt;""),"Opt 3: "&amp;VLOOKUP(T382,Deliverables!$A$4:$G$42,5,FALSE)&amp;CHAR(10),"")&amp; IF(Y382&lt;&gt;"","Opt 4: "&amp;VLOOKUP(X382,Deliverables!$A$4:$G$42,6,FALSE)&amp;CHAR(10),"")&amp; IF(AA382&lt;&gt;"","Opt 7: "&amp;VLOOKUP(Z382,Deliverables!$A$4:$G$42,7,FALSE),""),"&lt;Autofilled&gt;")</f>
        <v>Opt 3: RAN5#87 (May-20)
Opt 4: RAN5#87 (May-20)
Opt 7: RAN5#87 (May-20)</v>
      </c>
      <c r="I382" s="24" t="s">
        <v>402</v>
      </c>
      <c r="J382" s="24"/>
      <c r="K382" s="53">
        <v>0.5</v>
      </c>
      <c r="L382" s="37">
        <f t="shared" si="18"/>
        <v>0.9</v>
      </c>
      <c r="M382" s="152"/>
      <c r="N382" s="137"/>
      <c r="O382" s="105"/>
      <c r="P382" s="105"/>
      <c r="Q382" s="132"/>
      <c r="R382" s="121"/>
      <c r="S382" s="132"/>
      <c r="T382" s="572">
        <v>8</v>
      </c>
      <c r="U382" s="104">
        <v>0.9</v>
      </c>
      <c r="V382" s="104"/>
      <c r="W382" s="132"/>
      <c r="X382" s="121">
        <v>1</v>
      </c>
      <c r="Y382" s="132">
        <v>0.9</v>
      </c>
      <c r="Z382" s="121">
        <v>1</v>
      </c>
      <c r="AA382" s="132">
        <v>0.9</v>
      </c>
      <c r="AB382" s="62"/>
      <c r="AC382" s="545"/>
    </row>
    <row r="383" spans="1:30" s="38" customFormat="1" ht="38.25" outlineLevel="1" x14ac:dyDescent="0.25">
      <c r="A383" s="39">
        <v>259</v>
      </c>
      <c r="B383" s="39"/>
      <c r="C383" s="24" t="s">
        <v>21</v>
      </c>
      <c r="D383" s="24" t="s">
        <v>129</v>
      </c>
      <c r="E383" s="24" t="s">
        <v>1045</v>
      </c>
      <c r="F383" s="24"/>
      <c r="G383" s="24" t="s">
        <v>30</v>
      </c>
      <c r="H383" s="24" t="str">
        <f>IFERROR(IF(OR(O383&lt;&gt;"",P383&lt;&gt;"",Q383&lt;&gt;""),"Opt 2: "&amp;VLOOKUP(N383,Deliverables!$A$4:$G$42,3,FALSE)&amp;CHAR(10),"")&amp; IF(S383&lt;&gt;"","Opt 5: "&amp;VLOOKUP(R383,Deliverables!$A$4:$G$42,4,FALSE)&amp;CHAR(10),"")&amp; IF(OR(U383&lt;&gt;"",V383&lt;&gt;"",W383&lt;&gt;""),"Opt 3: "&amp;VLOOKUP(T383,Deliverables!$A$4:$G$42,5,FALSE)&amp;CHAR(10),"")&amp; IF(Y383&lt;&gt;"","Opt 4: "&amp;VLOOKUP(X383,Deliverables!$A$4:$G$42,6,FALSE)&amp;CHAR(10),"")&amp; IF(AA383&lt;&gt;"","Opt 7: "&amp;VLOOKUP(Z383,Deliverables!$A$4:$G$42,7,FALSE),""),"&lt;Autofilled&gt;")</f>
        <v>Opt 3: RAN5#87 (May-20)
Opt 4: RAN5#87 (May-20)
Opt 7: RAN5#87 (May-20)</v>
      </c>
      <c r="I383" s="24" t="s">
        <v>402</v>
      </c>
      <c r="J383" s="24"/>
      <c r="K383" s="53">
        <v>0.5</v>
      </c>
      <c r="L383" s="37">
        <f t="shared" si="18"/>
        <v>0.9</v>
      </c>
      <c r="M383" s="152"/>
      <c r="N383" s="137"/>
      <c r="O383" s="105"/>
      <c r="P383" s="105"/>
      <c r="Q383" s="132"/>
      <c r="R383" s="121"/>
      <c r="S383" s="132"/>
      <c r="T383" s="572">
        <v>8</v>
      </c>
      <c r="U383" s="104">
        <v>0.9</v>
      </c>
      <c r="V383" s="104"/>
      <c r="W383" s="132"/>
      <c r="X383" s="121">
        <v>1</v>
      </c>
      <c r="Y383" s="132">
        <v>0.9</v>
      </c>
      <c r="Z383" s="121">
        <v>1</v>
      </c>
      <c r="AA383" s="132">
        <v>0.9</v>
      </c>
      <c r="AB383" s="62"/>
      <c r="AC383" s="545"/>
    </row>
    <row r="384" spans="1:30" s="543" customFormat="1" ht="38.25" outlineLevel="1" x14ac:dyDescent="0.25">
      <c r="A384" s="544">
        <v>260</v>
      </c>
      <c r="B384" s="544"/>
      <c r="C384" s="536" t="s">
        <v>21</v>
      </c>
      <c r="D384" s="536" t="s">
        <v>1044</v>
      </c>
      <c r="E384" s="536" t="s">
        <v>1046</v>
      </c>
      <c r="F384" s="536"/>
      <c r="G384" s="536" t="s">
        <v>30</v>
      </c>
      <c r="H384" s="536" t="str">
        <f>IFERROR(IF(OR(O384&lt;&gt;"",P384&lt;&gt;"",Q384&lt;&gt;""),"Opt 2: "&amp;VLOOKUP(N384,Deliverables!$A$4:$G$42,3,FALSE)&amp;CHAR(10),"")&amp; IF(S384&lt;&gt;"","Opt 5: "&amp;VLOOKUP(R384,Deliverables!$A$4:$G$42,4,FALSE)&amp;CHAR(10),"")&amp; IF(OR(U384&lt;&gt;"",V384&lt;&gt;"",W384&lt;&gt;""),"Opt 3: "&amp;VLOOKUP(T384,Deliverables!$A$4:$G$42,5,FALSE)&amp;CHAR(10),"")&amp; IF(Y384&lt;&gt;"","Opt 4: "&amp;VLOOKUP(X384,Deliverables!$A$4:$G$42,6,FALSE)&amp;CHAR(10),"")&amp; IF(AA384&lt;&gt;"","Opt 7: "&amp;VLOOKUP(Z384,Deliverables!$A$4:$G$42,7,FALSE),""),"&lt;Autofilled&gt;")</f>
        <v>Opt 3: RAN5#87 (May-20)
Opt 4: RAN5#87 (May-20)
Opt 7: RAN5#87 (May-20)</v>
      </c>
      <c r="I384" s="536" t="s">
        <v>402</v>
      </c>
      <c r="J384" s="536"/>
      <c r="K384" s="550">
        <v>0.5</v>
      </c>
      <c r="L384" s="542">
        <f>IF(COUNT(O384,P384,Q384,S384,U384,V384,W384,Y384,AA384)&gt;0,SUM(O384,P384,Q384,S384,U384,V384,W384,Y384,AA384)/COUNT(O384,P384,Q384,S384,U384,V384,W384,Y384,AA384),"")</f>
        <v>0.9</v>
      </c>
      <c r="M384" s="575"/>
      <c r="N384" s="574"/>
      <c r="O384" s="571"/>
      <c r="P384" s="571"/>
      <c r="Q384" s="573"/>
      <c r="R384" s="572"/>
      <c r="S384" s="573"/>
      <c r="T384" s="572">
        <v>8</v>
      </c>
      <c r="U384" s="570">
        <v>0.9</v>
      </c>
      <c r="V384" s="570"/>
      <c r="W384" s="573"/>
      <c r="X384" s="572">
        <v>1</v>
      </c>
      <c r="Y384" s="573">
        <v>0.9</v>
      </c>
      <c r="Z384" s="572">
        <v>1</v>
      </c>
      <c r="AA384" s="573">
        <v>0.9</v>
      </c>
      <c r="AB384" s="556"/>
      <c r="AC384" s="545"/>
    </row>
    <row r="385" spans="1:30" s="38" customFormat="1" outlineLevel="1" x14ac:dyDescent="0.25">
      <c r="A385" s="64"/>
      <c r="B385" s="64"/>
      <c r="C385" s="65" t="s">
        <v>21</v>
      </c>
      <c r="D385" s="65" t="s">
        <v>130</v>
      </c>
      <c r="E385" s="65" t="s">
        <v>163</v>
      </c>
      <c r="F385" s="65"/>
      <c r="G385" s="65"/>
      <c r="H385" s="65" t="str">
        <f>IFERROR(IF(OR(O385&lt;&gt;"",P385&lt;&gt;"",Q385&lt;&gt;""),"Opt 2: "&amp;VLOOKUP(N385,Deliverables!$A$4:$G$42,3,FALSE)&amp;CHAR(10),"")&amp; IF(S385&lt;&gt;"","Opt 5: "&amp;VLOOKUP(R385,Deliverables!$A$4:$G$42,4,FALSE)&amp;CHAR(10),"")&amp; IF(OR(U385&lt;&gt;"",V385&lt;&gt;"",W385&lt;&gt;""),"Opt 3: "&amp;VLOOKUP(T385,Deliverables!$A$4:$G$42,5,FALSE)&amp;CHAR(10),"")&amp; IF(Y385&lt;&gt;"","Opt 4: "&amp;VLOOKUP(X385,Deliverables!$A$4:$G$42,6,FALSE)&amp;CHAR(10),"")&amp; IF(AA385&lt;&gt;"","Opt 7: "&amp;VLOOKUP(Z385,Deliverables!$A$4:$G$42,7,FALSE),""),"&lt;Autofilled&gt;")</f>
        <v/>
      </c>
      <c r="I385" s="65"/>
      <c r="J385" s="65"/>
      <c r="K385" s="62"/>
      <c r="L385" s="37" t="str">
        <f t="shared" si="18"/>
        <v/>
      </c>
      <c r="M385" s="152"/>
      <c r="N385" s="137"/>
      <c r="O385" s="105"/>
      <c r="P385" s="105"/>
      <c r="Q385" s="132"/>
      <c r="R385" s="121"/>
      <c r="S385" s="132"/>
      <c r="T385" s="121"/>
      <c r="U385" s="104"/>
      <c r="V385" s="104"/>
      <c r="W385" s="132"/>
      <c r="X385" s="121"/>
      <c r="Y385" s="132"/>
      <c r="Z385" s="121"/>
      <c r="AA385" s="132"/>
      <c r="AB385" s="41"/>
      <c r="AC385" s="545"/>
    </row>
    <row r="386" spans="1:30" s="38" customFormat="1" ht="51" outlineLevel="1" x14ac:dyDescent="0.25">
      <c r="A386" s="39">
        <v>261</v>
      </c>
      <c r="B386" s="39"/>
      <c r="C386" s="24" t="s">
        <v>21</v>
      </c>
      <c r="D386" s="24" t="s">
        <v>131</v>
      </c>
      <c r="E386" s="24" t="s">
        <v>164</v>
      </c>
      <c r="F386" s="24"/>
      <c r="G386" s="24" t="s">
        <v>30</v>
      </c>
      <c r="H386" s="24" t="str">
        <f>IFERROR(IF(OR(O386&lt;&gt;"",P386&lt;&gt;"",Q386&lt;&gt;""),"Opt 2: "&amp;VLOOKUP(N386,Deliverables!$A$4:$G$42,3,FALSE)&amp;CHAR(10),"")&amp; IF(S386&lt;&gt;"","Opt 5: "&amp;VLOOKUP(R386,Deliverables!$A$4:$G$42,4,FALSE)&amp;CHAR(10),"")&amp; IF(OR(U386&lt;&gt;"",V386&lt;&gt;"",W386&lt;&gt;""),"Opt 3: "&amp;VLOOKUP(T386,Deliverables!$A$4:$G$42,5,FALSE)&amp;CHAR(10),"")&amp; IF(Y386&lt;&gt;"","Opt 4: "&amp;VLOOKUP(X386,Deliverables!$A$4:$G$42,6,FALSE)&amp;CHAR(10),"")&amp; IF(AA386&lt;&gt;"","Opt 7: "&amp;VLOOKUP(Z386,Deliverables!$A$4:$G$42,7,FALSE),""),"&lt;Autofilled&gt;")</f>
        <v xml:space="preserve">Opt 3: RAN5#88 (Aug-20)
  MU: RAN5#87 (May-20)
  TT: RAN5#87 (May-20)
</v>
      </c>
      <c r="I386" s="24" t="s">
        <v>463</v>
      </c>
      <c r="J386" s="24"/>
      <c r="K386" s="53">
        <v>0.5</v>
      </c>
      <c r="L386" s="37">
        <f t="shared" si="18"/>
        <v>0.8</v>
      </c>
      <c r="M386" s="152"/>
      <c r="N386" s="137"/>
      <c r="O386" s="105"/>
      <c r="P386" s="105"/>
      <c r="Q386" s="132"/>
      <c r="R386" s="121"/>
      <c r="S386" s="132"/>
      <c r="T386" s="572" t="s">
        <v>1304</v>
      </c>
      <c r="U386" s="104"/>
      <c r="V386" s="105">
        <v>0.8</v>
      </c>
      <c r="W386" s="132"/>
      <c r="X386" s="121"/>
      <c r="Y386" s="132"/>
      <c r="Z386" s="121"/>
      <c r="AA386" s="132"/>
      <c r="AB386" s="41"/>
      <c r="AC386" s="545"/>
    </row>
    <row r="387" spans="1:30" s="38" customFormat="1" ht="51" outlineLevel="1" x14ac:dyDescent="0.25">
      <c r="A387" s="39">
        <v>262</v>
      </c>
      <c r="B387" s="39"/>
      <c r="C387" s="24" t="s">
        <v>21</v>
      </c>
      <c r="D387" s="24" t="s">
        <v>132</v>
      </c>
      <c r="E387" s="24" t="s">
        <v>165</v>
      </c>
      <c r="F387" s="24"/>
      <c r="G387" s="24" t="s">
        <v>30</v>
      </c>
      <c r="H387" s="24" t="str">
        <f>IFERROR(IF(OR(O387&lt;&gt;"",P387&lt;&gt;"",Q387&lt;&gt;""),"Opt 2: "&amp;VLOOKUP(N387,Deliverables!$A$4:$G$42,3,FALSE)&amp;CHAR(10),"")&amp; IF(S387&lt;&gt;"","Opt 5: "&amp;VLOOKUP(R387,Deliverables!$A$4:$G$42,4,FALSE)&amp;CHAR(10),"")&amp; IF(OR(U387&lt;&gt;"",V387&lt;&gt;"",W387&lt;&gt;""),"Opt 3: "&amp;VLOOKUP(T387,Deliverables!$A$4:$G$42,5,FALSE)&amp;CHAR(10),"")&amp; IF(Y387&lt;&gt;"","Opt 4: "&amp;VLOOKUP(X387,Deliverables!$A$4:$G$42,6,FALSE)&amp;CHAR(10),"")&amp; IF(AA387&lt;&gt;"","Opt 7: "&amp;VLOOKUP(Z387,Deliverables!$A$4:$G$42,7,FALSE),""),"&lt;Autofilled&gt;")</f>
        <v xml:space="preserve">Opt 3: RAN5#88 (Aug-20)
  MU: RAN5#87 (May-20)
  TT: RAN5#87 (May-20)
</v>
      </c>
      <c r="I387" s="24" t="s">
        <v>463</v>
      </c>
      <c r="J387" s="24"/>
      <c r="K387" s="53">
        <v>0.5</v>
      </c>
      <c r="L387" s="37">
        <f t="shared" si="18"/>
        <v>0.8</v>
      </c>
      <c r="M387" s="152"/>
      <c r="N387" s="137"/>
      <c r="O387" s="105"/>
      <c r="P387" s="105"/>
      <c r="Q387" s="132"/>
      <c r="R387" s="121"/>
      <c r="S387" s="132"/>
      <c r="T387" s="572" t="s">
        <v>1304</v>
      </c>
      <c r="U387" s="104"/>
      <c r="V387" s="105">
        <v>0.8</v>
      </c>
      <c r="W387" s="132"/>
      <c r="X387" s="121"/>
      <c r="Y387" s="132"/>
      <c r="Z387" s="121"/>
      <c r="AA387" s="132"/>
      <c r="AB387" s="41"/>
      <c r="AC387" s="545"/>
    </row>
    <row r="388" spans="1:30" s="38" customFormat="1" ht="51" outlineLevel="1" x14ac:dyDescent="0.25">
      <c r="A388" s="39">
        <v>263</v>
      </c>
      <c r="B388" s="39"/>
      <c r="C388" s="24" t="s">
        <v>21</v>
      </c>
      <c r="D388" s="24" t="s">
        <v>133</v>
      </c>
      <c r="E388" s="24" t="s">
        <v>166</v>
      </c>
      <c r="F388" s="24"/>
      <c r="G388" s="24" t="s">
        <v>30</v>
      </c>
      <c r="H388" s="24" t="str">
        <f>IFERROR(IF(OR(O388&lt;&gt;"",P388&lt;&gt;"",Q388&lt;&gt;""),"Opt 2: "&amp;VLOOKUP(N388,Deliverables!$A$4:$G$42,3,FALSE)&amp;CHAR(10),"")&amp; IF(S388&lt;&gt;"","Opt 5: "&amp;VLOOKUP(R388,Deliverables!$A$4:$G$42,4,FALSE)&amp;CHAR(10),"")&amp; IF(OR(U388&lt;&gt;"",V388&lt;&gt;"",W388&lt;&gt;""),"Opt 3: "&amp;VLOOKUP(T388,Deliverables!$A$4:$G$42,5,FALSE)&amp;CHAR(10),"")&amp; IF(Y388&lt;&gt;"","Opt 4: "&amp;VLOOKUP(X388,Deliverables!$A$4:$G$42,6,FALSE)&amp;CHAR(10),"")&amp; IF(AA388&lt;&gt;"","Opt 7: "&amp;VLOOKUP(Z388,Deliverables!$A$4:$G$42,7,FALSE),""),"&lt;Autofilled&gt;")</f>
        <v xml:space="preserve">Opt 3: RAN5#88 (Aug-20)
  MU: RAN5#87 (May-20)
  TT: RAN5#87 (May-20)
</v>
      </c>
      <c r="I388" s="24" t="s">
        <v>463</v>
      </c>
      <c r="J388" s="24"/>
      <c r="K388" s="53">
        <v>0.5</v>
      </c>
      <c r="L388" s="37">
        <f t="shared" si="18"/>
        <v>0.8</v>
      </c>
      <c r="M388" s="152"/>
      <c r="N388" s="137"/>
      <c r="O388" s="105"/>
      <c r="P388" s="105"/>
      <c r="Q388" s="132"/>
      <c r="R388" s="121"/>
      <c r="S388" s="132"/>
      <c r="T388" s="572" t="s">
        <v>1304</v>
      </c>
      <c r="U388" s="104"/>
      <c r="V388" s="105">
        <v>0.8</v>
      </c>
      <c r="W388" s="132"/>
      <c r="X388" s="121"/>
      <c r="Y388" s="132"/>
      <c r="Z388" s="121"/>
      <c r="AA388" s="132"/>
      <c r="AB388" s="41"/>
      <c r="AC388" s="545"/>
    </row>
    <row r="389" spans="1:30" s="38" customFormat="1" ht="51" outlineLevel="1" x14ac:dyDescent="0.25">
      <c r="A389" s="39">
        <v>264</v>
      </c>
      <c r="B389" s="39"/>
      <c r="C389" s="24" t="s">
        <v>21</v>
      </c>
      <c r="D389" s="24" t="s">
        <v>134</v>
      </c>
      <c r="E389" s="24" t="s">
        <v>167</v>
      </c>
      <c r="F389" s="24"/>
      <c r="G389" s="24" t="s">
        <v>30</v>
      </c>
      <c r="H389" s="24" t="str">
        <f>IFERROR(IF(OR(O389&lt;&gt;"",P389&lt;&gt;"",Q389&lt;&gt;""),"Opt 2: "&amp;VLOOKUP(N389,Deliverables!$A$4:$G$42,3,FALSE)&amp;CHAR(10),"")&amp; IF(S389&lt;&gt;"","Opt 5: "&amp;VLOOKUP(R389,Deliverables!$A$4:$G$42,4,FALSE)&amp;CHAR(10),"")&amp; IF(OR(U389&lt;&gt;"",V389&lt;&gt;"",W389&lt;&gt;""),"Opt 3: "&amp;VLOOKUP(T389,Deliverables!$A$4:$G$42,5,FALSE)&amp;CHAR(10),"")&amp; IF(Y389&lt;&gt;"","Opt 4: "&amp;VLOOKUP(X389,Deliverables!$A$4:$G$42,6,FALSE)&amp;CHAR(10),"")&amp; IF(AA389&lt;&gt;"","Opt 7: "&amp;VLOOKUP(Z389,Deliverables!$A$4:$G$42,7,FALSE),""),"&lt;Autofilled&gt;")</f>
        <v xml:space="preserve">Opt 3: RAN5#88 (Aug-20)
  MU: RAN5#87 (May-20)
  TT: RAN5#87 (May-20)
</v>
      </c>
      <c r="I389" s="24" t="s">
        <v>463</v>
      </c>
      <c r="J389" s="24"/>
      <c r="K389" s="53">
        <v>0.5</v>
      </c>
      <c r="L389" s="37">
        <f t="shared" si="18"/>
        <v>0.8</v>
      </c>
      <c r="M389" s="152"/>
      <c r="N389" s="137"/>
      <c r="O389" s="105"/>
      <c r="P389" s="105"/>
      <c r="Q389" s="132"/>
      <c r="R389" s="121"/>
      <c r="S389" s="132"/>
      <c r="T389" s="572" t="s">
        <v>1304</v>
      </c>
      <c r="U389" s="104"/>
      <c r="V389" s="105">
        <v>0.8</v>
      </c>
      <c r="W389" s="132"/>
      <c r="X389" s="121"/>
      <c r="Y389" s="132"/>
      <c r="Z389" s="121"/>
      <c r="AA389" s="132"/>
      <c r="AB389" s="41"/>
      <c r="AC389" s="545"/>
    </row>
    <row r="390" spans="1:30" s="543" customFormat="1" ht="25.5" outlineLevel="1" x14ac:dyDescent="0.25">
      <c r="A390" s="557"/>
      <c r="B390" s="557"/>
      <c r="C390" s="558" t="s">
        <v>21</v>
      </c>
      <c r="D390" s="558" t="s">
        <v>1050</v>
      </c>
      <c r="E390" s="558" t="s">
        <v>1051</v>
      </c>
      <c r="F390" s="558"/>
      <c r="G390" s="558"/>
      <c r="H390" s="558" t="str">
        <f>IFERROR(IF(OR(O390&lt;&gt;"",P390&lt;&gt;"",Q390&lt;&gt;""),"Opt 2: "&amp;VLOOKUP(N390,Deliverables!$A$4:$G$42,3,FALSE)&amp;CHAR(10),"")&amp; IF(S390&lt;&gt;"","Opt 5: "&amp;VLOOKUP(R390,Deliverables!$A$4:$G$42,4,FALSE)&amp;CHAR(10),"")&amp; IF(OR(U390&lt;&gt;"",V390&lt;&gt;"",W390&lt;&gt;""),"Opt 3: "&amp;VLOOKUP(T390,Deliverables!$A$4:$G$42,5,FALSE)&amp;CHAR(10),"")&amp; IF(Y390&lt;&gt;"","Opt 4: "&amp;VLOOKUP(X390,Deliverables!$A$4:$G$42,6,FALSE)&amp;CHAR(10),"")&amp; IF(AA390&lt;&gt;"","Opt 7: "&amp;VLOOKUP(Z390,Deliverables!$A$4:$G$42,7,FALSE),""),"&lt;Autofilled&gt;")</f>
        <v/>
      </c>
      <c r="I390" s="558"/>
      <c r="J390" s="558"/>
      <c r="K390" s="556"/>
      <c r="L390" s="542" t="str">
        <f>IF(COUNT(O390,P390,Q390,S390,U390,V390,W390,Y390,AA390)&gt;0,SUM(O390,P390,Q390,S390,U390,V390,W390,Y390,AA390)/COUNT(O390,P390,Q390,S390,U390,V390,W390,Y390,AA390),"")</f>
        <v/>
      </c>
      <c r="M390" s="575"/>
      <c r="N390" s="574"/>
      <c r="O390" s="571"/>
      <c r="P390" s="571"/>
      <c r="Q390" s="573"/>
      <c r="R390" s="572"/>
      <c r="S390" s="573"/>
      <c r="T390" s="572"/>
      <c r="U390" s="570"/>
      <c r="V390" s="570"/>
      <c r="W390" s="573"/>
      <c r="X390" s="572"/>
      <c r="Y390" s="573"/>
      <c r="Z390" s="572"/>
      <c r="AA390" s="573"/>
      <c r="AB390" s="546"/>
      <c r="AC390" s="545"/>
    </row>
    <row r="391" spans="1:30" s="543" customFormat="1" ht="51" outlineLevel="1" x14ac:dyDescent="0.25">
      <c r="A391" s="544">
        <v>265</v>
      </c>
      <c r="B391" s="544"/>
      <c r="C391" s="536" t="s">
        <v>21</v>
      </c>
      <c r="D391" s="536" t="s">
        <v>132</v>
      </c>
      <c r="E391" s="536" t="s">
        <v>1052</v>
      </c>
      <c r="F391" s="536"/>
      <c r="G391" s="536" t="s">
        <v>30</v>
      </c>
      <c r="H391" s="536" t="str">
        <f>IFERROR(IF(OR(O391&lt;&gt;"",P391&lt;&gt;"",Q391&lt;&gt;""),"Opt 2: "&amp;VLOOKUP(N391,Deliverables!$A$4:$G$42,3,FALSE)&amp;CHAR(10),"")&amp; IF(S391&lt;&gt;"","Opt 5: "&amp;VLOOKUP(R391,Deliverables!$A$4:$G$42,4,FALSE)&amp;CHAR(10),"")&amp; IF(OR(U391&lt;&gt;"",V391&lt;&gt;"",W391&lt;&gt;""),"Opt 3: "&amp;VLOOKUP(T391,Deliverables!$A$4:$G$42,5,FALSE)&amp;CHAR(10),"")&amp; IF(Y391&lt;&gt;"","Opt 4: "&amp;VLOOKUP(X391,Deliverables!$A$4:$G$42,6,FALSE)&amp;CHAR(10),"")&amp; IF(AA391&lt;&gt;"","Opt 7: "&amp;VLOOKUP(Z391,Deliverables!$A$4:$G$42,7,FALSE),""),"&lt;Autofilled&gt;")</f>
        <v xml:space="preserve">Opt 3: RAN5#88 (Aug-20)
  MU: RAN5#87 (May-20)
  TT: RAN5#87 (May-20)
</v>
      </c>
      <c r="I391" s="536" t="s">
        <v>463</v>
      </c>
      <c r="J391" s="536"/>
      <c r="K391" s="548">
        <v>0.4</v>
      </c>
      <c r="L391" s="542">
        <f>IF(COUNT(O391,P391,Q391,S391,U391,V391,W391,Y391,AA391)&gt;0,SUM(O391,P391,Q391,S391,U391,V391,W391,Y391,AA391)/COUNT(O391,P391,Q391,S391,U391,V391,W391,Y391,AA391),"")</f>
        <v>0.8</v>
      </c>
      <c r="M391" s="575"/>
      <c r="N391" s="574"/>
      <c r="O391" s="571"/>
      <c r="P391" s="571"/>
      <c r="Q391" s="573"/>
      <c r="R391" s="572"/>
      <c r="S391" s="573"/>
      <c r="T391" s="572" t="s">
        <v>1304</v>
      </c>
      <c r="U391" s="570"/>
      <c r="V391" s="571">
        <v>0.8</v>
      </c>
      <c r="W391" s="573"/>
      <c r="X391" s="572"/>
      <c r="Y391" s="573"/>
      <c r="Z391" s="572"/>
      <c r="AA391" s="573"/>
      <c r="AB391" s="546"/>
      <c r="AC391" s="545"/>
    </row>
    <row r="392" spans="1:30" s="543" customFormat="1" ht="51" outlineLevel="1" x14ac:dyDescent="0.25">
      <c r="A392" s="544">
        <v>266</v>
      </c>
      <c r="B392" s="544"/>
      <c r="C392" s="536" t="s">
        <v>21</v>
      </c>
      <c r="D392" s="536" t="s">
        <v>133</v>
      </c>
      <c r="E392" s="536" t="s">
        <v>1053</v>
      </c>
      <c r="F392" s="536"/>
      <c r="G392" s="536" t="s">
        <v>30</v>
      </c>
      <c r="H392" s="536" t="str">
        <f>IFERROR(IF(OR(O392&lt;&gt;"",P392&lt;&gt;"",Q392&lt;&gt;""),"Opt 2: "&amp;VLOOKUP(N392,Deliverables!$A$4:$G$42,3,FALSE)&amp;CHAR(10),"")&amp; IF(S392&lt;&gt;"","Opt 5: "&amp;VLOOKUP(R392,Deliverables!$A$4:$G$42,4,FALSE)&amp;CHAR(10),"")&amp; IF(OR(U392&lt;&gt;"",V392&lt;&gt;"",W392&lt;&gt;""),"Opt 3: "&amp;VLOOKUP(T392,Deliverables!$A$4:$G$42,5,FALSE)&amp;CHAR(10),"")&amp; IF(Y392&lt;&gt;"","Opt 4: "&amp;VLOOKUP(X392,Deliverables!$A$4:$G$42,6,FALSE)&amp;CHAR(10),"")&amp; IF(AA392&lt;&gt;"","Opt 7: "&amp;VLOOKUP(Z392,Deliverables!$A$4:$G$42,7,FALSE),""),"&lt;Autofilled&gt;")</f>
        <v xml:space="preserve">Opt 3: RAN5#88 (Aug-20)
  MU: RAN5#87 (May-20)
  TT: RAN5#87 (May-20)
</v>
      </c>
      <c r="I392" s="536" t="s">
        <v>463</v>
      </c>
      <c r="J392" s="536"/>
      <c r="K392" s="548">
        <v>0.4</v>
      </c>
      <c r="L392" s="542">
        <f>IF(COUNT(O392,P392,Q392,S392,U392,V392,W392,Y392,AA392)&gt;0,SUM(O392,P392,Q392,S392,U392,V392,W392,Y392,AA392)/COUNT(O392,P392,Q392,S392,U392,V392,W392,Y392,AA392),"")</f>
        <v>0.8</v>
      </c>
      <c r="M392" s="575"/>
      <c r="N392" s="574"/>
      <c r="O392" s="571"/>
      <c r="P392" s="571"/>
      <c r="Q392" s="573"/>
      <c r="R392" s="572"/>
      <c r="S392" s="573"/>
      <c r="T392" s="572" t="s">
        <v>1304</v>
      </c>
      <c r="U392" s="570"/>
      <c r="V392" s="571">
        <v>0.8</v>
      </c>
      <c r="W392" s="573"/>
      <c r="X392" s="572"/>
      <c r="Y392" s="573"/>
      <c r="Z392" s="572"/>
      <c r="AA392" s="573"/>
      <c r="AB392" s="546"/>
      <c r="AC392" s="545"/>
    </row>
    <row r="393" spans="1:30" s="543" customFormat="1" ht="51" outlineLevel="1" x14ac:dyDescent="0.25">
      <c r="A393" s="544">
        <v>267</v>
      </c>
      <c r="B393" s="544"/>
      <c r="C393" s="536" t="s">
        <v>21</v>
      </c>
      <c r="D393" s="536" t="s">
        <v>134</v>
      </c>
      <c r="E393" s="536" t="s">
        <v>1054</v>
      </c>
      <c r="F393" s="536"/>
      <c r="G393" s="536" t="s">
        <v>30</v>
      </c>
      <c r="H393" s="536" t="str">
        <f>IFERROR(IF(OR(O393&lt;&gt;"",P393&lt;&gt;"",Q393&lt;&gt;""),"Opt 2: "&amp;VLOOKUP(N393,Deliverables!$A$4:$G$42,3,FALSE)&amp;CHAR(10),"")&amp; IF(S393&lt;&gt;"","Opt 5: "&amp;VLOOKUP(R393,Deliverables!$A$4:$G$42,4,FALSE)&amp;CHAR(10),"")&amp; IF(OR(U393&lt;&gt;"",V393&lt;&gt;"",W393&lt;&gt;""),"Opt 3: "&amp;VLOOKUP(T393,Deliverables!$A$4:$G$42,5,FALSE)&amp;CHAR(10),"")&amp; IF(Y393&lt;&gt;"","Opt 4: "&amp;VLOOKUP(X393,Deliverables!$A$4:$G$42,6,FALSE)&amp;CHAR(10),"")&amp; IF(AA393&lt;&gt;"","Opt 7: "&amp;VLOOKUP(Z393,Deliverables!$A$4:$G$42,7,FALSE),""),"&lt;Autofilled&gt;")</f>
        <v xml:space="preserve">Opt 3: RAN5#88 (Aug-20)
  MU: RAN5#87 (May-20)
  TT: RAN5#87 (May-20)
</v>
      </c>
      <c r="I393" s="536" t="s">
        <v>463</v>
      </c>
      <c r="J393" s="536"/>
      <c r="K393" s="550">
        <v>0.4</v>
      </c>
      <c r="L393" s="542">
        <f>IF(COUNT(O393,P393,Q393,S393,U393,V393,W393,Y393,AA393)&gt;0,SUM(O393,P393,Q393,S393,U393,V393,W393,Y393,AA393)/COUNT(O393,P393,Q393,S393,U393,V393,W393,Y393,AA393),"")</f>
        <v>0.8</v>
      </c>
      <c r="M393" s="575"/>
      <c r="N393" s="574"/>
      <c r="O393" s="571"/>
      <c r="P393" s="571"/>
      <c r="Q393" s="573"/>
      <c r="R393" s="572"/>
      <c r="S393" s="573"/>
      <c r="T393" s="572" t="s">
        <v>1304</v>
      </c>
      <c r="U393" s="570"/>
      <c r="V393" s="571">
        <v>0.8</v>
      </c>
      <c r="W393" s="573"/>
      <c r="X393" s="572"/>
      <c r="Y393" s="573"/>
      <c r="Z393" s="572"/>
      <c r="AA393" s="573"/>
      <c r="AB393" s="546"/>
      <c r="AC393" s="545"/>
    </row>
    <row r="394" spans="1:30" s="543" customFormat="1" ht="51" outlineLevel="1" x14ac:dyDescent="0.25">
      <c r="A394" s="544">
        <v>268</v>
      </c>
      <c r="B394" s="544"/>
      <c r="C394" s="536" t="s">
        <v>21</v>
      </c>
      <c r="D394" s="536" t="s">
        <v>1049</v>
      </c>
      <c r="E394" s="536" t="s">
        <v>1055</v>
      </c>
      <c r="F394" s="536"/>
      <c r="G394" s="536" t="s">
        <v>30</v>
      </c>
      <c r="H394" s="536" t="str">
        <f>IFERROR(IF(OR(O394&lt;&gt;"",P394&lt;&gt;"",Q394&lt;&gt;""),"Opt 2: "&amp;VLOOKUP(N394,Deliverables!$A$4:$G$42,3,FALSE)&amp;CHAR(10),"")&amp; IF(S394&lt;&gt;"","Opt 5: "&amp;VLOOKUP(R394,Deliverables!$A$4:$G$42,4,FALSE)&amp;CHAR(10),"")&amp; IF(OR(U394&lt;&gt;"",V394&lt;&gt;"",W394&lt;&gt;""),"Opt 3: "&amp;VLOOKUP(T394,Deliverables!$A$4:$G$42,5,FALSE)&amp;CHAR(10),"")&amp; IF(Y394&lt;&gt;"","Opt 4: "&amp;VLOOKUP(X394,Deliverables!$A$4:$G$42,6,FALSE)&amp;CHAR(10),"")&amp; IF(AA394&lt;&gt;"","Opt 7: "&amp;VLOOKUP(Z394,Deliverables!$A$4:$G$42,7,FALSE),""),"&lt;Autofilled&gt;")</f>
        <v xml:space="preserve">Opt 3: RAN5#88 (Aug-20)
  MU: RAN5#87 (May-20)
  TT: RAN5#87 (May-20)
</v>
      </c>
      <c r="I394" s="536" t="s">
        <v>463</v>
      </c>
      <c r="J394" s="536"/>
      <c r="K394" s="550">
        <v>0.4</v>
      </c>
      <c r="L394" s="542">
        <f>IF(COUNT(O394,P394,Q394,S394,U394,V394,W394,Y394,AA394)&gt;0,SUM(O394,P394,Q394,S394,U394,V394,W394,Y394,AA394)/COUNT(O394,P394,Q394,S394,U394,V394,W394,Y394,AA394),"")</f>
        <v>0.8</v>
      </c>
      <c r="M394" s="575"/>
      <c r="N394" s="574"/>
      <c r="O394" s="571"/>
      <c r="P394" s="571"/>
      <c r="Q394" s="573"/>
      <c r="R394" s="572"/>
      <c r="S394" s="573"/>
      <c r="T394" s="572" t="s">
        <v>1304</v>
      </c>
      <c r="U394" s="570"/>
      <c r="V394" s="571">
        <v>0.8</v>
      </c>
      <c r="W394" s="573"/>
      <c r="X394" s="572"/>
      <c r="Y394" s="573"/>
      <c r="Z394" s="572"/>
      <c r="AA394" s="573"/>
      <c r="AB394" s="546"/>
      <c r="AC394" s="545"/>
    </row>
    <row r="395" spans="1:30" s="74" customFormat="1" outlineLevel="1" x14ac:dyDescent="0.25">
      <c r="A395" s="64"/>
      <c r="B395" s="64"/>
      <c r="C395" s="65" t="s">
        <v>21</v>
      </c>
      <c r="D395" s="65">
        <v>7.4</v>
      </c>
      <c r="E395" s="589" t="s">
        <v>1135</v>
      </c>
      <c r="F395" s="65"/>
      <c r="G395" s="65"/>
      <c r="H395" s="65" t="str">
        <f>IFERROR(IF(OR(O395&lt;&gt;"",P395&lt;&gt;"",Q395&lt;&gt;""),"Opt 2: "&amp;VLOOKUP(N395,Deliverables!$A$4:$G$42,3,FALSE)&amp;CHAR(10),"")&amp; IF(S395&lt;&gt;"","Opt 5: "&amp;VLOOKUP(R395,Deliverables!$A$4:$G$42,4,FALSE)&amp;CHAR(10),"")&amp; IF(OR(U395&lt;&gt;"",V395&lt;&gt;"",W395&lt;&gt;""),"Opt 3: "&amp;VLOOKUP(T395,Deliverables!$A$4:$G$42,5,FALSE)&amp;CHAR(10),"")&amp; IF(Y395&lt;&gt;"","Opt 4: "&amp;VLOOKUP(X395,Deliverables!$A$4:$G$42,6,FALSE)&amp;CHAR(10),"")&amp; IF(AA395&lt;&gt;"","Opt 7: "&amp;VLOOKUP(Z395,Deliverables!$A$4:$G$42,7,FALSE),""),"&lt;Autofilled&gt;")</f>
        <v/>
      </c>
      <c r="I395" s="65"/>
      <c r="J395" s="65"/>
      <c r="K395" s="62"/>
      <c r="L395" s="37" t="str">
        <f t="shared" si="18"/>
        <v/>
      </c>
      <c r="M395" s="152"/>
      <c r="N395" s="137"/>
      <c r="O395" s="105"/>
      <c r="P395" s="105"/>
      <c r="Q395" s="132"/>
      <c r="R395" s="121"/>
      <c r="S395" s="132"/>
      <c r="T395" s="121"/>
      <c r="U395" s="104"/>
      <c r="V395" s="104"/>
      <c r="W395" s="132"/>
      <c r="X395" s="121"/>
      <c r="Y395" s="132"/>
      <c r="Z395" s="121"/>
      <c r="AA395" s="132"/>
      <c r="AB395" s="73"/>
      <c r="AC395" s="545"/>
    </row>
    <row r="396" spans="1:30" s="543" customFormat="1" ht="25.5" outlineLevel="1" x14ac:dyDescent="0.25">
      <c r="A396" s="544">
        <v>269</v>
      </c>
      <c r="B396" s="540" t="s">
        <v>762</v>
      </c>
      <c r="C396" s="536" t="s">
        <v>21</v>
      </c>
      <c r="D396" s="536" t="s">
        <v>1056</v>
      </c>
      <c r="E396" s="549" t="s">
        <v>1057</v>
      </c>
      <c r="F396" s="536" t="s">
        <v>1245</v>
      </c>
      <c r="G396" s="536" t="s">
        <v>175</v>
      </c>
      <c r="H396" s="536" t="str">
        <f>IFERROR(IF(OR(O396&lt;&gt;"",P396&lt;&gt;"",Q396&lt;&gt;""),"Opt 2: "&amp;VLOOKUP(N396,Deliverables!$A$4:$G$42,3,FALSE)&amp;CHAR(10),"")&amp; IF(S396&lt;&gt;"","Opt 5: "&amp;VLOOKUP(R396,Deliverables!$A$4:$G$42,4,FALSE)&amp;CHAR(10),"")&amp; IF(OR(U396&lt;&gt;"",V396&lt;&gt;"",W396&lt;&gt;""),"Opt 3: "&amp;VLOOKUP(T396,Deliverables!$A$4:$G$42,5,FALSE)&amp;CHAR(10),"")&amp; IF(Y396&lt;&gt;"","Opt 4: "&amp;VLOOKUP(X396,Deliverables!$A$4:$G$42,6,FALSE)&amp;CHAR(10),"")&amp; IF(AA396&lt;&gt;"","Opt 7: "&amp;VLOOKUP(Z396,Deliverables!$A$4:$G$42,7,FALSE),""),"&lt;Autofilled&gt;")</f>
        <v xml:space="preserve">Opt 2: RAN5#84 (Aug-19)
</v>
      </c>
      <c r="I396" s="536"/>
      <c r="J396" s="536" t="s">
        <v>1058</v>
      </c>
      <c r="K396" s="550">
        <v>0.4</v>
      </c>
      <c r="L396" s="542">
        <f t="shared" si="18"/>
        <v>1</v>
      </c>
      <c r="M396" s="575"/>
      <c r="N396" s="574">
        <v>4</v>
      </c>
      <c r="O396" s="571"/>
      <c r="P396" s="571"/>
      <c r="Q396" s="573">
        <v>1</v>
      </c>
      <c r="R396" s="572">
        <v>1</v>
      </c>
      <c r="S396" s="573"/>
      <c r="T396" s="572"/>
      <c r="U396" s="570"/>
      <c r="V396" s="570"/>
      <c r="W396" s="573"/>
      <c r="X396" s="572"/>
      <c r="Y396" s="573"/>
      <c r="Z396" s="572"/>
      <c r="AA396" s="573"/>
      <c r="AB396" s="546"/>
      <c r="AC396" s="545"/>
    </row>
    <row r="397" spans="1:30" s="74" customFormat="1" ht="40.15" customHeight="1" outlineLevel="1" x14ac:dyDescent="0.25">
      <c r="A397" s="64"/>
      <c r="B397" s="64"/>
      <c r="C397" s="65" t="s">
        <v>21</v>
      </c>
      <c r="D397" s="65" t="s">
        <v>269</v>
      </c>
      <c r="E397" s="65" t="s">
        <v>270</v>
      </c>
      <c r="F397" s="65"/>
      <c r="G397" s="65"/>
      <c r="H397" s="65" t="str">
        <f>IFERROR(IF(OR(O397&lt;&gt;"",P397&lt;&gt;"",Q397&lt;&gt;""),"Opt 2: "&amp;VLOOKUP(N397,Deliverables!$A$4:$G$42,3,FALSE)&amp;CHAR(10),"")&amp; IF(S397&lt;&gt;"","Opt 5: "&amp;VLOOKUP(R397,Deliverables!$A$4:$G$42,4,FALSE)&amp;CHAR(10),"")&amp; IF(OR(U397&lt;&gt;"",V397&lt;&gt;"",W397&lt;&gt;""),"Opt 3: "&amp;VLOOKUP(T397,Deliverables!$A$4:$G$42,5,FALSE)&amp;CHAR(10),"")&amp; IF(Y397&lt;&gt;"","Opt 4: "&amp;VLOOKUP(X397,Deliverables!$A$4:$G$42,6,FALSE)&amp;CHAR(10),"")&amp; IF(AA397&lt;&gt;"","Opt 7: "&amp;VLOOKUP(Z397,Deliverables!$A$4:$G$42,7,FALSE),""),"&lt;Autofilled&gt;")</f>
        <v/>
      </c>
      <c r="I397" s="65"/>
      <c r="J397" s="65"/>
      <c r="K397" s="61"/>
      <c r="L397" s="37" t="str">
        <f t="shared" si="18"/>
        <v/>
      </c>
      <c r="M397" s="152"/>
      <c r="N397" s="137"/>
      <c r="O397" s="105"/>
      <c r="P397" s="105"/>
      <c r="Q397" s="132"/>
      <c r="R397" s="121"/>
      <c r="S397" s="132"/>
      <c r="T397" s="121"/>
      <c r="U397" s="104"/>
      <c r="V397" s="104"/>
      <c r="W397" s="132"/>
      <c r="X397" s="121"/>
      <c r="Y397" s="132"/>
      <c r="Z397" s="121"/>
      <c r="AA397" s="132"/>
      <c r="AB397" s="73"/>
      <c r="AC397" s="545"/>
    </row>
    <row r="398" spans="1:30" s="38" customFormat="1" ht="40.15" customHeight="1" outlineLevel="1" x14ac:dyDescent="0.25">
      <c r="A398" s="39">
        <v>270</v>
      </c>
      <c r="B398" s="39"/>
      <c r="C398" s="24" t="s">
        <v>21</v>
      </c>
      <c r="D398" s="44" t="s">
        <v>561</v>
      </c>
      <c r="E398" s="60" t="s">
        <v>555</v>
      </c>
      <c r="F398" s="24"/>
      <c r="G398" s="24" t="s">
        <v>175</v>
      </c>
      <c r="H398" s="24" t="str">
        <f>IFERROR(IF(OR(O398&lt;&gt;"",P398&lt;&gt;"",Q398&lt;&gt;""),"Opt 2: "&amp;VLOOKUP(N398,Deliverables!$A$4:$G$42,3,FALSE)&amp;CHAR(10),"")&amp; IF(S398&lt;&gt;"","Opt 5: "&amp;VLOOKUP(R398,Deliverables!$A$4:$G$42,4,FALSE)&amp;CHAR(10),"")&amp; IF(OR(U398&lt;&gt;"",V398&lt;&gt;"",W398&lt;&gt;""),"Opt 3: "&amp;VLOOKUP(T398,Deliverables!$A$4:$G$42,5,FALSE)&amp;CHAR(10),"")&amp; IF(Y398&lt;&gt;"","Opt 4: "&amp;VLOOKUP(X398,Deliverables!$A$4:$G$42,6,FALSE)&amp;CHAR(10),"")&amp; IF(AA398&lt;&gt;"","Opt 7: "&amp;VLOOKUP(Z398,Deliverables!$A$4:$G$42,7,FALSE),""),"&lt;Autofilled&gt;")</f>
        <v>Opt 3: RAN5#87 (May-20)
Opt 4: RAN5#87 (May-20)
Opt 7: RAN5#87 (May-20)</v>
      </c>
      <c r="I398" s="24" t="s">
        <v>642</v>
      </c>
      <c r="J398" s="36"/>
      <c r="K398" s="53">
        <v>0.5</v>
      </c>
      <c r="L398" s="37">
        <f t="shared" si="18"/>
        <v>0.80000000000000016</v>
      </c>
      <c r="M398" s="152"/>
      <c r="N398" s="137"/>
      <c r="O398" s="105"/>
      <c r="P398" s="105"/>
      <c r="Q398" s="132"/>
      <c r="R398" s="121"/>
      <c r="S398" s="132"/>
      <c r="T398" s="572">
        <v>8</v>
      </c>
      <c r="U398" s="104">
        <v>0.8</v>
      </c>
      <c r="V398" s="104"/>
      <c r="W398" s="132"/>
      <c r="X398" s="121">
        <v>1</v>
      </c>
      <c r="Y398" s="132">
        <v>0.8</v>
      </c>
      <c r="Z398" s="121">
        <v>1</v>
      </c>
      <c r="AA398" s="132">
        <v>0.8</v>
      </c>
      <c r="AB398" s="41"/>
      <c r="AC398" s="545"/>
    </row>
    <row r="399" spans="1:30" s="38" customFormat="1" ht="40.15" customHeight="1" outlineLevel="1" x14ac:dyDescent="0.25">
      <c r="A399" s="39">
        <v>271</v>
      </c>
      <c r="B399" s="39" t="s">
        <v>762</v>
      </c>
      <c r="C399" s="24" t="s">
        <v>21</v>
      </c>
      <c r="D399" s="44" t="s">
        <v>271</v>
      </c>
      <c r="E399" s="60" t="s">
        <v>494</v>
      </c>
      <c r="F399" s="24"/>
      <c r="G399" s="24" t="s">
        <v>175</v>
      </c>
      <c r="H399" s="24" t="str">
        <f>IFERROR(IF(OR(O399&lt;&gt;"",P399&lt;&gt;"",Q399&lt;&gt;""),"Opt 2: "&amp;VLOOKUP(N399,Deliverables!$A$4:$G$42,3,FALSE)&amp;CHAR(10),"")&amp; IF(S399&lt;&gt;"","Opt 5: "&amp;VLOOKUP(R399,Deliverables!$A$4:$G$42,4,FALSE)&amp;CHAR(10),"")&amp; IF(OR(U399&lt;&gt;"",V399&lt;&gt;"",W399&lt;&gt;""),"Opt 3: "&amp;VLOOKUP(T399,Deliverables!$A$4:$G$42,5,FALSE)&amp;CHAR(10),"")&amp; IF(Y399&lt;&gt;"","Opt 4: "&amp;VLOOKUP(X399,Deliverables!$A$4:$G$42,6,FALSE)&amp;CHAR(10),"")&amp; IF(AA399&lt;&gt;"","Opt 7: "&amp;VLOOKUP(Z399,Deliverables!$A$4:$G$42,7,FALSE),""),"&lt;Autofilled&gt;")</f>
        <v>Opt 3: RAN5#83 (May-19)
Opt 4: RAN5#87 (May-20)
Opt 7: RAN5#87 (May-20)</v>
      </c>
      <c r="I399" s="24" t="s">
        <v>760</v>
      </c>
      <c r="J399" s="36"/>
      <c r="K399" s="53">
        <v>1</v>
      </c>
      <c r="L399" s="37">
        <f t="shared" si="18"/>
        <v>1</v>
      </c>
      <c r="M399" s="152"/>
      <c r="N399" s="137"/>
      <c r="O399" s="105"/>
      <c r="P399" s="105"/>
      <c r="Q399" s="132"/>
      <c r="R399" s="121"/>
      <c r="S399" s="132"/>
      <c r="T399" s="121">
        <v>4</v>
      </c>
      <c r="U399" s="104">
        <v>1</v>
      </c>
      <c r="V399" s="104"/>
      <c r="W399" s="132"/>
      <c r="X399" s="121">
        <v>1</v>
      </c>
      <c r="Y399" s="132">
        <v>1</v>
      </c>
      <c r="Z399" s="121">
        <v>1</v>
      </c>
      <c r="AA399" s="132">
        <v>1</v>
      </c>
      <c r="AB399" s="41"/>
      <c r="AC399" s="545"/>
      <c r="AD399" s="84"/>
    </row>
    <row r="400" spans="1:30" s="38" customFormat="1" ht="40.15" customHeight="1" outlineLevel="1" x14ac:dyDescent="0.25">
      <c r="A400" s="39">
        <v>272</v>
      </c>
      <c r="B400" s="39" t="s">
        <v>762</v>
      </c>
      <c r="C400" s="24" t="s">
        <v>21</v>
      </c>
      <c r="D400" s="44" t="s">
        <v>272</v>
      </c>
      <c r="E400" s="60" t="s">
        <v>495</v>
      </c>
      <c r="F400" s="24"/>
      <c r="G400" s="24" t="s">
        <v>175</v>
      </c>
      <c r="H400" s="24" t="str">
        <f>IFERROR(IF(OR(O400&lt;&gt;"",P400&lt;&gt;"",Q400&lt;&gt;""),"Opt 2: "&amp;VLOOKUP(N400,Deliverables!$A$4:$G$42,3,FALSE)&amp;CHAR(10),"")&amp; IF(S400&lt;&gt;"","Opt 5: "&amp;VLOOKUP(R400,Deliverables!$A$4:$G$42,4,FALSE)&amp;CHAR(10),"")&amp; IF(OR(U400&lt;&gt;"",V400&lt;&gt;"",W400&lt;&gt;""),"Opt 3: "&amp;VLOOKUP(T400,Deliverables!$A$4:$G$42,5,FALSE)&amp;CHAR(10),"")&amp; IF(Y400&lt;&gt;"","Opt 4: "&amp;VLOOKUP(X400,Deliverables!$A$4:$G$42,6,FALSE)&amp;CHAR(10),"")&amp; IF(AA400&lt;&gt;"","Opt 7: "&amp;VLOOKUP(Z400,Deliverables!$A$4:$G$42,7,FALSE),""),"&lt;Autofilled&gt;")</f>
        <v>Opt 3: RAN5#83 (May-19)
Opt 4: RAN5#87 (May-20)
Opt 7: RAN5#87 (May-20)</v>
      </c>
      <c r="I400" s="24" t="s">
        <v>761</v>
      </c>
      <c r="J400" s="36"/>
      <c r="K400" s="53">
        <v>1</v>
      </c>
      <c r="L400" s="37">
        <f t="shared" si="18"/>
        <v>1</v>
      </c>
      <c r="M400" s="152"/>
      <c r="N400" s="137"/>
      <c r="O400" s="105"/>
      <c r="P400" s="105"/>
      <c r="Q400" s="132"/>
      <c r="R400" s="121"/>
      <c r="S400" s="132"/>
      <c r="T400" s="121">
        <v>4</v>
      </c>
      <c r="U400" s="104">
        <v>1</v>
      </c>
      <c r="V400" s="104"/>
      <c r="W400" s="132"/>
      <c r="X400" s="121">
        <v>1</v>
      </c>
      <c r="Y400" s="132">
        <v>1</v>
      </c>
      <c r="Z400" s="121">
        <v>1</v>
      </c>
      <c r="AA400" s="132">
        <v>1</v>
      </c>
      <c r="AB400" s="41"/>
      <c r="AC400" s="545"/>
      <c r="AD400" s="84"/>
    </row>
    <row r="401" spans="1:30" s="38" customFormat="1" ht="40.15" customHeight="1" outlineLevel="1" x14ac:dyDescent="0.25">
      <c r="A401" s="39">
        <v>273</v>
      </c>
      <c r="B401" s="39" t="s">
        <v>762</v>
      </c>
      <c r="C401" s="24" t="s">
        <v>21</v>
      </c>
      <c r="D401" s="44" t="s">
        <v>273</v>
      </c>
      <c r="E401" s="60" t="s">
        <v>496</v>
      </c>
      <c r="F401" s="24"/>
      <c r="G401" s="24" t="s">
        <v>175</v>
      </c>
      <c r="H401" s="24" t="str">
        <f>IFERROR(IF(OR(O401&lt;&gt;"",P401&lt;&gt;"",Q401&lt;&gt;""),"Opt 2: "&amp;VLOOKUP(N401,Deliverables!$A$4:$G$42,3,FALSE)&amp;CHAR(10),"")&amp; IF(S401&lt;&gt;"","Opt 5: "&amp;VLOOKUP(R401,Deliverables!$A$4:$G$42,4,FALSE)&amp;CHAR(10),"")&amp; IF(OR(U401&lt;&gt;"",V401&lt;&gt;"",W401&lt;&gt;""),"Opt 3: "&amp;VLOOKUP(T401,Deliverables!$A$4:$G$42,5,FALSE)&amp;CHAR(10),"")&amp; IF(Y401&lt;&gt;"","Opt 4: "&amp;VLOOKUP(X401,Deliverables!$A$4:$G$42,6,FALSE)&amp;CHAR(10),"")&amp; IF(AA401&lt;&gt;"","Opt 7: "&amp;VLOOKUP(Z401,Deliverables!$A$4:$G$42,7,FALSE),""),"&lt;Autofilled&gt;")</f>
        <v>Opt 3: RAN5#81 (Nov-18)
Opt 7: RAN5#87 (May-20)</v>
      </c>
      <c r="I401" s="24" t="s">
        <v>461</v>
      </c>
      <c r="J401" s="36"/>
      <c r="K401" s="53">
        <v>1</v>
      </c>
      <c r="L401" s="37">
        <f t="shared" si="18"/>
        <v>1</v>
      </c>
      <c r="M401" s="152"/>
      <c r="N401" s="137"/>
      <c r="O401" s="105"/>
      <c r="P401" s="105"/>
      <c r="Q401" s="132"/>
      <c r="R401" s="121"/>
      <c r="S401" s="132"/>
      <c r="T401" s="121">
        <v>2</v>
      </c>
      <c r="U401" s="104">
        <v>1</v>
      </c>
      <c r="V401" s="104"/>
      <c r="W401" s="132"/>
      <c r="X401" s="121">
        <v>1</v>
      </c>
      <c r="Y401" s="573"/>
      <c r="Z401" s="121">
        <v>1</v>
      </c>
      <c r="AA401" s="132">
        <v>1</v>
      </c>
      <c r="AB401" s="41"/>
      <c r="AC401" s="545"/>
    </row>
    <row r="402" spans="1:30" s="565" customFormat="1" ht="40.15" customHeight="1" outlineLevel="1" x14ac:dyDescent="0.25">
      <c r="A402" s="557"/>
      <c r="B402" s="557"/>
      <c r="C402" s="558" t="s">
        <v>21</v>
      </c>
      <c r="D402" s="558" t="s">
        <v>1061</v>
      </c>
      <c r="E402" s="558" t="s">
        <v>1074</v>
      </c>
      <c r="F402" s="558"/>
      <c r="G402" s="558" t="s">
        <v>175</v>
      </c>
      <c r="H402" s="558" t="str">
        <f>IFERROR(IF(OR(O402&lt;&gt;"",P402&lt;&gt;"",Q402&lt;&gt;""),"Opt 2: "&amp;VLOOKUP(N402,Deliverables!$A$4:$G$42,3,FALSE)&amp;CHAR(10),"")&amp; IF(S402&lt;&gt;"","Opt 5: "&amp;VLOOKUP(R402,Deliverables!$A$4:$G$42,4,FALSE)&amp;CHAR(10),"")&amp; IF(OR(U402&lt;&gt;"",V402&lt;&gt;"",W402&lt;&gt;""),"Opt 3: "&amp;VLOOKUP(T402,Deliverables!$A$4:$G$42,5,FALSE)&amp;CHAR(10),"")&amp; IF(Y402&lt;&gt;"","Opt 4: "&amp;VLOOKUP(X402,Deliverables!$A$4:$G$42,6,FALSE)&amp;CHAR(10),"")&amp; IF(AA402&lt;&gt;"","Opt 7: "&amp;VLOOKUP(Z402,Deliverables!$A$4:$G$42,7,FALSE),""),"&lt;Autofilled&gt;")</f>
        <v/>
      </c>
      <c r="I402" s="558"/>
      <c r="J402" s="558"/>
      <c r="K402" s="555">
        <v>1</v>
      </c>
      <c r="L402" s="542" t="str">
        <f t="shared" ref="L402:L407" si="19">IF(COUNT(O402,P402,Q402,S402,U402,V402,W402,Y402,AA402)&gt;0,SUM(O402,P402,Q402,S402,U402,V402,W402,Y402,AA402)/COUNT(O402,P402,Q402,S402,U402,V402,W402,Y402,AA402),"")</f>
        <v/>
      </c>
      <c r="M402" s="575"/>
      <c r="N402" s="574"/>
      <c r="O402" s="571"/>
      <c r="P402" s="571"/>
      <c r="Q402" s="573"/>
      <c r="R402" s="572"/>
      <c r="S402" s="573"/>
      <c r="T402" s="572"/>
      <c r="U402" s="570"/>
      <c r="V402" s="570"/>
      <c r="W402" s="573"/>
      <c r="X402" s="572">
        <v>1</v>
      </c>
      <c r="Y402" s="573"/>
      <c r="Z402" s="572">
        <v>1</v>
      </c>
      <c r="AA402" s="573"/>
      <c r="AB402" s="564"/>
      <c r="AC402" s="545"/>
    </row>
    <row r="403" spans="1:30" s="38" customFormat="1" ht="40.15" customHeight="1" outlineLevel="1" x14ac:dyDescent="0.25">
      <c r="A403" s="39">
        <v>274</v>
      </c>
      <c r="B403" s="39" t="s">
        <v>762</v>
      </c>
      <c r="C403" s="33" t="s">
        <v>21</v>
      </c>
      <c r="D403" s="44" t="s">
        <v>1062</v>
      </c>
      <c r="E403" s="549" t="s">
        <v>665</v>
      </c>
      <c r="F403" s="24"/>
      <c r="G403" s="24" t="s">
        <v>175</v>
      </c>
      <c r="H403" s="24" t="str">
        <f>IFERROR(IF(OR(O403&lt;&gt;"",P403&lt;&gt;"",Q403&lt;&gt;""),"Opt 2: "&amp;VLOOKUP(N403,Deliverables!$A$4:$G$42,3,FALSE)&amp;CHAR(10),"")&amp; IF(S403&lt;&gt;"","Opt 5: "&amp;VLOOKUP(R403,Deliverables!$A$4:$G$42,4,FALSE)&amp;CHAR(10),"")&amp; IF(OR(U403&lt;&gt;"",V403&lt;&gt;"",W403&lt;&gt;""),"Opt 3: "&amp;VLOOKUP(T403,Deliverables!$A$4:$G$42,5,FALSE)&amp;CHAR(10),"")&amp; IF(Y403&lt;&gt;"","Opt 4: "&amp;VLOOKUP(X403,Deliverables!$A$4:$G$42,6,FALSE)&amp;CHAR(10),"")&amp; IF(AA403&lt;&gt;"","Opt 7: "&amp;VLOOKUP(Z403,Deliverables!$A$4:$G$42,7,FALSE),""),"&lt;Autofilled&gt;")</f>
        <v>Opt 3: RAN5#87 (May-20)
Opt 4: RAN5#87 (May-20)
Opt 7: RAN5#87 (May-20)</v>
      </c>
      <c r="I403" s="24"/>
      <c r="J403" s="541" t="s">
        <v>1072</v>
      </c>
      <c r="K403" s="53">
        <v>1</v>
      </c>
      <c r="L403" s="37">
        <f t="shared" si="19"/>
        <v>0.5</v>
      </c>
      <c r="M403" s="152"/>
      <c r="N403" s="137"/>
      <c r="O403" s="105"/>
      <c r="P403" s="105"/>
      <c r="Q403" s="132"/>
      <c r="R403" s="121"/>
      <c r="S403" s="132"/>
      <c r="T403" s="572">
        <v>8</v>
      </c>
      <c r="U403" s="104">
        <v>0.5</v>
      </c>
      <c r="V403" s="104"/>
      <c r="W403" s="132"/>
      <c r="X403" s="121">
        <v>1</v>
      </c>
      <c r="Y403" s="570">
        <v>0.5</v>
      </c>
      <c r="Z403" s="121">
        <v>1</v>
      </c>
      <c r="AA403" s="570">
        <v>0.5</v>
      </c>
      <c r="AB403" s="41"/>
      <c r="AC403" s="545"/>
    </row>
    <row r="404" spans="1:30" s="38" customFormat="1" ht="40.15" customHeight="1" outlineLevel="1" x14ac:dyDescent="0.25">
      <c r="A404" s="39">
        <v>275</v>
      </c>
      <c r="B404" s="39" t="s">
        <v>762</v>
      </c>
      <c r="C404" s="33" t="s">
        <v>21</v>
      </c>
      <c r="D404" s="44" t="s">
        <v>1063</v>
      </c>
      <c r="E404" s="549" t="s">
        <v>666</v>
      </c>
      <c r="F404" s="24"/>
      <c r="G404" s="24" t="s">
        <v>175</v>
      </c>
      <c r="H404" s="24" t="str">
        <f>IFERROR(IF(OR(O404&lt;&gt;"",P404&lt;&gt;"",Q404&lt;&gt;""),"Opt 2: "&amp;VLOOKUP(N404,Deliverables!$A$4:$G$42,3,FALSE)&amp;CHAR(10),"")&amp; IF(S404&lt;&gt;"","Opt 5: "&amp;VLOOKUP(R404,Deliverables!$A$4:$G$42,4,FALSE)&amp;CHAR(10),"")&amp; IF(OR(U404&lt;&gt;"",V404&lt;&gt;"",W404&lt;&gt;""),"Opt 3: "&amp;VLOOKUP(T404,Deliverables!$A$4:$G$42,5,FALSE)&amp;CHAR(10),"")&amp; IF(Y404&lt;&gt;"","Opt 4: "&amp;VLOOKUP(X404,Deliverables!$A$4:$G$42,6,FALSE)&amp;CHAR(10),"")&amp; IF(AA404&lt;&gt;"","Opt 7: "&amp;VLOOKUP(Z404,Deliverables!$A$4:$G$42,7,FALSE),""),"&lt;Autofilled&gt;")</f>
        <v>Opt 3: RAN5#87 (May-20)
Opt 4: RAN5#87 (May-20)
Opt 7: RAN5#87 (May-20)</v>
      </c>
      <c r="I404" s="24"/>
      <c r="J404" s="541" t="s">
        <v>1072</v>
      </c>
      <c r="K404" s="53">
        <v>1</v>
      </c>
      <c r="L404" s="37">
        <f t="shared" si="19"/>
        <v>0.5</v>
      </c>
      <c r="M404" s="152"/>
      <c r="N404" s="137"/>
      <c r="O404" s="105"/>
      <c r="P404" s="105"/>
      <c r="Q404" s="132"/>
      <c r="R404" s="121"/>
      <c r="S404" s="132"/>
      <c r="T404" s="572">
        <v>8</v>
      </c>
      <c r="U404" s="570">
        <v>0.5</v>
      </c>
      <c r="V404" s="104"/>
      <c r="W404" s="132"/>
      <c r="X404" s="121">
        <v>1</v>
      </c>
      <c r="Y404" s="570">
        <v>0.5</v>
      </c>
      <c r="Z404" s="121">
        <v>1</v>
      </c>
      <c r="AA404" s="570">
        <v>0.5</v>
      </c>
      <c r="AB404" s="41"/>
      <c r="AC404" s="545"/>
    </row>
    <row r="405" spans="1:30" s="38" customFormat="1" ht="40.15" customHeight="1" outlineLevel="1" x14ac:dyDescent="0.25">
      <c r="A405" s="39">
        <v>276</v>
      </c>
      <c r="B405" s="39" t="s">
        <v>762</v>
      </c>
      <c r="C405" s="33" t="s">
        <v>21</v>
      </c>
      <c r="D405" s="44" t="s">
        <v>1064</v>
      </c>
      <c r="E405" s="549" t="s">
        <v>667</v>
      </c>
      <c r="F405" s="24"/>
      <c r="G405" s="24" t="s">
        <v>175</v>
      </c>
      <c r="H405" s="24" t="str">
        <f>IFERROR(IF(OR(O405&lt;&gt;"",P405&lt;&gt;"",Q405&lt;&gt;""),"Opt 2: "&amp;VLOOKUP(N405,Deliverables!$A$4:$G$42,3,FALSE)&amp;CHAR(10),"")&amp; IF(S405&lt;&gt;"","Opt 5: "&amp;VLOOKUP(R405,Deliverables!$A$4:$G$42,4,FALSE)&amp;CHAR(10),"")&amp; IF(OR(U405&lt;&gt;"",V405&lt;&gt;"",W405&lt;&gt;""),"Opt 3: "&amp;VLOOKUP(T405,Deliverables!$A$4:$G$42,5,FALSE)&amp;CHAR(10),"")&amp; IF(Y405&lt;&gt;"","Opt 4: "&amp;VLOOKUP(X405,Deliverables!$A$4:$G$42,6,FALSE)&amp;CHAR(10),"")&amp; IF(AA405&lt;&gt;"","Opt 7: "&amp;VLOOKUP(Z405,Deliverables!$A$4:$G$42,7,FALSE),""),"&lt;Autofilled&gt;")</f>
        <v>Opt 3: RAN5#87 (May-20)
Opt 4: RAN5#87 (May-20)
Opt 7: RAN5#87 (May-20)</v>
      </c>
      <c r="I405" s="24"/>
      <c r="J405" s="541" t="s">
        <v>1072</v>
      </c>
      <c r="K405" s="53">
        <v>1</v>
      </c>
      <c r="L405" s="37">
        <f t="shared" si="19"/>
        <v>0.5</v>
      </c>
      <c r="M405" s="152"/>
      <c r="N405" s="137"/>
      <c r="O405" s="105"/>
      <c r="P405" s="105"/>
      <c r="Q405" s="132"/>
      <c r="R405" s="121"/>
      <c r="S405" s="132"/>
      <c r="T405" s="572">
        <v>8</v>
      </c>
      <c r="U405" s="570">
        <v>0.5</v>
      </c>
      <c r="V405" s="104"/>
      <c r="W405" s="132"/>
      <c r="X405" s="121">
        <v>1</v>
      </c>
      <c r="Y405" s="570">
        <v>0.5</v>
      </c>
      <c r="Z405" s="121">
        <v>1</v>
      </c>
      <c r="AA405" s="570">
        <v>0.5</v>
      </c>
      <c r="AB405" s="41"/>
      <c r="AC405" s="545"/>
    </row>
    <row r="406" spans="1:30" s="38" customFormat="1" ht="40.15" customHeight="1" outlineLevel="1" x14ac:dyDescent="0.25">
      <c r="A406" s="39">
        <v>277</v>
      </c>
      <c r="B406" s="39" t="s">
        <v>762</v>
      </c>
      <c r="C406" s="33" t="s">
        <v>21</v>
      </c>
      <c r="D406" s="44" t="s">
        <v>1065</v>
      </c>
      <c r="E406" s="549" t="s">
        <v>668</v>
      </c>
      <c r="F406" s="24"/>
      <c r="G406" s="24" t="s">
        <v>175</v>
      </c>
      <c r="H406" s="24" t="str">
        <f>IFERROR(IF(OR(O406&lt;&gt;"",P406&lt;&gt;"",Q406&lt;&gt;""),"Opt 2: "&amp;VLOOKUP(N406,Deliverables!$A$4:$G$42,3,FALSE)&amp;CHAR(10),"")&amp; IF(S406&lt;&gt;"","Opt 5: "&amp;VLOOKUP(R406,Deliverables!$A$4:$G$42,4,FALSE)&amp;CHAR(10),"")&amp; IF(OR(U406&lt;&gt;"",V406&lt;&gt;"",W406&lt;&gt;""),"Opt 3: "&amp;VLOOKUP(T406,Deliverables!$A$4:$G$42,5,FALSE)&amp;CHAR(10),"")&amp; IF(Y406&lt;&gt;"","Opt 4: "&amp;VLOOKUP(X406,Deliverables!$A$4:$G$42,6,FALSE)&amp;CHAR(10),"")&amp; IF(AA406&lt;&gt;"","Opt 7: "&amp;VLOOKUP(Z406,Deliverables!$A$4:$G$42,7,FALSE),""),"&lt;Autofilled&gt;")</f>
        <v>Opt 3: RAN5#87 (May-20)
Opt 4: RAN5#87 (May-20)
Opt 7: RAN5#87 (May-20)</v>
      </c>
      <c r="I406" s="24"/>
      <c r="J406" s="541" t="s">
        <v>1072</v>
      </c>
      <c r="K406" s="53">
        <v>1</v>
      </c>
      <c r="L406" s="37">
        <f t="shared" si="19"/>
        <v>0.5</v>
      </c>
      <c r="M406" s="152"/>
      <c r="N406" s="137"/>
      <c r="O406" s="105"/>
      <c r="P406" s="105"/>
      <c r="Q406" s="132"/>
      <c r="R406" s="121"/>
      <c r="S406" s="132"/>
      <c r="T406" s="572">
        <v>8</v>
      </c>
      <c r="U406" s="570">
        <v>0.5</v>
      </c>
      <c r="V406" s="104"/>
      <c r="W406" s="132"/>
      <c r="X406" s="121">
        <v>1</v>
      </c>
      <c r="Y406" s="570">
        <v>0.5</v>
      </c>
      <c r="Z406" s="121">
        <v>1</v>
      </c>
      <c r="AA406" s="570">
        <v>0.5</v>
      </c>
      <c r="AB406" s="41"/>
      <c r="AC406" s="545"/>
    </row>
    <row r="407" spans="1:30" s="543" customFormat="1" ht="40.15" customHeight="1" outlineLevel="1" x14ac:dyDescent="0.25">
      <c r="A407" s="544">
        <v>278</v>
      </c>
      <c r="B407" s="544" t="s">
        <v>762</v>
      </c>
      <c r="C407" s="536" t="s">
        <v>21</v>
      </c>
      <c r="D407" s="549" t="s">
        <v>1093</v>
      </c>
      <c r="E407" s="60" t="s">
        <v>1092</v>
      </c>
      <c r="F407" s="536"/>
      <c r="G407" s="629"/>
      <c r="H407" s="536" t="str">
        <f>IFERROR(IF(OR(O407&lt;&gt;"",P407&lt;&gt;"",Q407&lt;&gt;""),"Opt 2: "&amp;VLOOKUP(N407,Deliverables!$A$4:$G$42,3,FALSE)&amp;CHAR(10),"")&amp; IF(S407&lt;&gt;"","Opt 5: "&amp;VLOOKUP(R407,Deliverables!$A$4:$G$42,4,FALSE)&amp;CHAR(10),"")&amp; IF(OR(U407&lt;&gt;"",V407&lt;&gt;"",W407&lt;&gt;""),"Opt 3: "&amp;VLOOKUP(T407,Deliverables!$A$4:$G$42,5,FALSE)&amp;CHAR(10),"")&amp; IF(Y407&lt;&gt;"","Opt 4: "&amp;VLOOKUP(X407,Deliverables!$A$4:$G$42,6,FALSE)&amp;CHAR(10),"")&amp; IF(AA407&lt;&gt;"","Opt 7: "&amp;VLOOKUP(Z407,Deliverables!$A$4:$G$42,7,FALSE),""),"&lt;Autofilled&gt;")</f>
        <v xml:space="preserve">Opt 4: RAN5#88 (Aug-20)
</v>
      </c>
      <c r="I407" s="536"/>
      <c r="J407" s="541"/>
      <c r="K407" s="550">
        <v>1</v>
      </c>
      <c r="L407" s="542">
        <f t="shared" si="19"/>
        <v>0</v>
      </c>
      <c r="M407" s="575"/>
      <c r="N407" s="574"/>
      <c r="O407" s="571"/>
      <c r="P407" s="571"/>
      <c r="Q407" s="573"/>
      <c r="R407" s="572"/>
      <c r="S407" s="573"/>
      <c r="T407" s="572"/>
      <c r="U407" s="573"/>
      <c r="V407" s="570"/>
      <c r="W407" s="573"/>
      <c r="X407" s="572">
        <v>2</v>
      </c>
      <c r="Y407" s="573">
        <v>0</v>
      </c>
      <c r="Z407" s="572">
        <v>1</v>
      </c>
      <c r="AA407" s="573"/>
      <c r="AB407" s="546"/>
      <c r="AC407" s="545"/>
    </row>
    <row r="408" spans="1:30" s="38" customFormat="1" ht="40.15" customHeight="1" outlineLevel="1" x14ac:dyDescent="0.25">
      <c r="A408" s="39">
        <v>279</v>
      </c>
      <c r="B408" s="39" t="s">
        <v>762</v>
      </c>
      <c r="C408" s="24" t="s">
        <v>21</v>
      </c>
      <c r="D408" s="44" t="s">
        <v>274</v>
      </c>
      <c r="E408" s="549" t="s">
        <v>497</v>
      </c>
      <c r="F408" s="24"/>
      <c r="G408" s="24" t="s">
        <v>175</v>
      </c>
      <c r="H408" s="24" t="str">
        <f>IFERROR(IF(OR(O408&lt;&gt;"",P408&lt;&gt;"",Q408&lt;&gt;""),"Opt 2: "&amp;VLOOKUP(N408,Deliverables!$A$4:$G$42,3,FALSE)&amp;CHAR(10),"")&amp; IF(S408&lt;&gt;"","Opt 5: "&amp;VLOOKUP(R408,Deliverables!$A$4:$G$42,4,FALSE)&amp;CHAR(10),"")&amp; IF(OR(U408&lt;&gt;"",V408&lt;&gt;"",W408&lt;&gt;""),"Opt 3: "&amp;VLOOKUP(T408,Deliverables!$A$4:$G$42,5,FALSE)&amp;CHAR(10),"")&amp; IF(Y408&lt;&gt;"","Opt 4: "&amp;VLOOKUP(X408,Deliverables!$A$4:$G$42,6,FALSE)&amp;CHAR(10),"")&amp; IF(AA408&lt;&gt;"","Opt 7: "&amp;VLOOKUP(Z408,Deliverables!$A$4:$G$42,7,FALSE),""),"&lt;Autofilled&gt;")</f>
        <v>Opt 3: RAN5#88 (Aug-20)
  MU: RAN5#87 (May-20)
  TT: RAN5#87 (May-20)
Opt 4: RAN5#87 (May-20)
Opt 7: RAN5#87 (May-20)</v>
      </c>
      <c r="I408" s="24" t="s">
        <v>753</v>
      </c>
      <c r="J408" s="36" t="s">
        <v>1072</v>
      </c>
      <c r="K408" s="53">
        <v>1</v>
      </c>
      <c r="L408" s="37">
        <f t="shared" si="18"/>
        <v>0.69999999999999984</v>
      </c>
      <c r="M408" s="152"/>
      <c r="N408" s="137"/>
      <c r="O408" s="105"/>
      <c r="P408" s="105"/>
      <c r="Q408" s="132"/>
      <c r="R408" s="121"/>
      <c r="S408" s="132"/>
      <c r="T408" s="572" t="s">
        <v>1306</v>
      </c>
      <c r="U408" s="104"/>
      <c r="V408" s="104">
        <v>0.7</v>
      </c>
      <c r="W408" s="132"/>
      <c r="X408" s="121">
        <v>1</v>
      </c>
      <c r="Y408" s="132">
        <v>0.7</v>
      </c>
      <c r="Z408" s="121">
        <v>1</v>
      </c>
      <c r="AA408" s="132">
        <v>0.7</v>
      </c>
      <c r="AB408" s="41"/>
      <c r="AC408" s="545"/>
      <c r="AD408" s="84"/>
    </row>
    <row r="409" spans="1:30" s="74" customFormat="1" ht="40.15" customHeight="1" outlineLevel="1" x14ac:dyDescent="0.25">
      <c r="A409" s="64"/>
      <c r="B409" s="64"/>
      <c r="C409" s="65" t="s">
        <v>21</v>
      </c>
      <c r="D409" s="65" t="s">
        <v>1066</v>
      </c>
      <c r="E409" s="65" t="s">
        <v>1067</v>
      </c>
      <c r="F409" s="65"/>
      <c r="G409" s="65"/>
      <c r="H409" s="65" t="str">
        <f>IFERROR(IF(OR(O409&lt;&gt;"",P409&lt;&gt;"",Q409&lt;&gt;""),"Opt 2: "&amp;VLOOKUP(N409,Deliverables!$A$4:$G$42,3,FALSE)&amp;CHAR(10),"")&amp; IF(S409&lt;&gt;"","Opt 5: "&amp;VLOOKUP(R409,Deliverables!$A$4:$G$42,4,FALSE)&amp;CHAR(10),"")&amp; IF(OR(U409&lt;&gt;"",V409&lt;&gt;"",W409&lt;&gt;""),"Opt 3: "&amp;VLOOKUP(T409,Deliverables!$A$4:$G$42,5,FALSE)&amp;CHAR(10),"")&amp; IF(Y409&lt;&gt;"","Opt 4: "&amp;VLOOKUP(X409,Deliverables!$A$4:$G$42,6,FALSE)&amp;CHAR(10),"")&amp; IF(AA409&lt;&gt;"","Opt 7: "&amp;VLOOKUP(Z409,Deliverables!$A$4:$G$42,7,FALSE),""),"&lt;Autofilled&gt;")</f>
        <v/>
      </c>
      <c r="I409" s="65"/>
      <c r="J409" s="65"/>
      <c r="K409" s="61">
        <v>0</v>
      </c>
      <c r="L409" s="37" t="str">
        <f>IF(COUNT(O409,P409,Q409,S409,U409,V409,W409,Y409,AA409)&gt;0,SUM(O409,P409,Q409,S409,U409,V409,W409,Y409,AA409)/COUNT(O409,P409,Q409,S409,U409,V409,W409,Y409,AA409),"")</f>
        <v/>
      </c>
      <c r="M409" s="152"/>
      <c r="N409" s="137"/>
      <c r="O409" s="105"/>
      <c r="P409" s="105"/>
      <c r="Q409" s="132"/>
      <c r="R409" s="121"/>
      <c r="S409" s="132"/>
      <c r="T409" s="121"/>
      <c r="U409" s="104"/>
      <c r="V409" s="104"/>
      <c r="W409" s="132"/>
      <c r="X409" s="121"/>
      <c r="Y409" s="132"/>
      <c r="Z409" s="121"/>
      <c r="AA409" s="132"/>
      <c r="AB409" s="73"/>
      <c r="AC409" s="545"/>
    </row>
    <row r="410" spans="1:30" s="38" customFormat="1" ht="40.15" customHeight="1" outlineLevel="1" x14ac:dyDescent="0.25">
      <c r="A410" s="39">
        <v>280</v>
      </c>
      <c r="B410" s="39" t="s">
        <v>762</v>
      </c>
      <c r="C410" s="24" t="s">
        <v>21</v>
      </c>
      <c r="D410" s="44" t="s">
        <v>1068</v>
      </c>
      <c r="E410" s="549" t="s">
        <v>708</v>
      </c>
      <c r="F410" s="24"/>
      <c r="G410" s="24" t="s">
        <v>175</v>
      </c>
      <c r="H410" s="24" t="str">
        <f>IFERROR(IF(OR(O410&lt;&gt;"",P410&lt;&gt;"",Q410&lt;&gt;""),"Opt 2: "&amp;VLOOKUP(N410,Deliverables!$A$4:$G$42,3,FALSE)&amp;CHAR(10),"")&amp; IF(S410&lt;&gt;"","Opt 5: "&amp;VLOOKUP(R410,Deliverables!$A$4:$G$42,4,FALSE)&amp;CHAR(10),"")&amp; IF(OR(U410&lt;&gt;"",V410&lt;&gt;"",W410&lt;&gt;""),"Opt 3: "&amp;VLOOKUP(T410,Deliverables!$A$4:$G$42,5,FALSE)&amp;CHAR(10),"")&amp; IF(Y410&lt;&gt;"","Opt 4: "&amp;VLOOKUP(X410,Deliverables!$A$4:$G$42,6,FALSE)&amp;CHAR(10),"")&amp; IF(AA410&lt;&gt;"","Opt 7: "&amp;VLOOKUP(Z410,Deliverables!$A$4:$G$42,7,FALSE),""),"&lt;Autofilled&gt;")</f>
        <v>Opt 3: RAN5#88 (Aug-20)
  MU: RAN5#87 (May-20)
  TT: RAN5#87 (May-20)
Opt 4: RAN5#87 (May-20)
Opt 7: RAN5#87 (May-20)</v>
      </c>
      <c r="I410" s="24"/>
      <c r="J410" s="541" t="s">
        <v>1072</v>
      </c>
      <c r="K410" s="53">
        <v>1</v>
      </c>
      <c r="L410" s="37">
        <f t="shared" si="18"/>
        <v>0.20000000000000004</v>
      </c>
      <c r="M410" s="152"/>
      <c r="N410" s="137"/>
      <c r="O410" s="105"/>
      <c r="P410" s="105"/>
      <c r="Q410" s="132"/>
      <c r="R410" s="121"/>
      <c r="S410" s="132"/>
      <c r="T410" s="572" t="s">
        <v>1306</v>
      </c>
      <c r="U410" s="104"/>
      <c r="V410" s="104">
        <v>0.2</v>
      </c>
      <c r="W410" s="132"/>
      <c r="X410" s="121">
        <v>1</v>
      </c>
      <c r="Y410" s="570">
        <v>0.2</v>
      </c>
      <c r="Z410" s="121">
        <v>1</v>
      </c>
      <c r="AA410" s="570">
        <v>0.2</v>
      </c>
      <c r="AB410" s="41"/>
      <c r="AC410" s="545"/>
    </row>
    <row r="411" spans="1:30" s="38" customFormat="1" ht="40.15" customHeight="1" outlineLevel="1" x14ac:dyDescent="0.25">
      <c r="A411" s="39">
        <v>281</v>
      </c>
      <c r="B411" s="39" t="s">
        <v>762</v>
      </c>
      <c r="C411" s="24" t="s">
        <v>21</v>
      </c>
      <c r="D411" s="44" t="s">
        <v>1069</v>
      </c>
      <c r="E411" s="549" t="s">
        <v>709</v>
      </c>
      <c r="F411" s="24"/>
      <c r="G411" s="24" t="s">
        <v>175</v>
      </c>
      <c r="H411" s="24" t="str">
        <f>IFERROR(IF(OR(O411&lt;&gt;"",P411&lt;&gt;"",Q411&lt;&gt;""),"Opt 2: "&amp;VLOOKUP(N411,Deliverables!$A$4:$G$42,3,FALSE)&amp;CHAR(10),"")&amp; IF(S411&lt;&gt;"","Opt 5: "&amp;VLOOKUP(R411,Deliverables!$A$4:$G$42,4,FALSE)&amp;CHAR(10),"")&amp; IF(OR(U411&lt;&gt;"",V411&lt;&gt;"",W411&lt;&gt;""),"Opt 3: "&amp;VLOOKUP(T411,Deliverables!$A$4:$G$42,5,FALSE)&amp;CHAR(10),"")&amp; IF(Y411&lt;&gt;"","Opt 4: "&amp;VLOOKUP(X411,Deliverables!$A$4:$G$42,6,FALSE)&amp;CHAR(10),"")&amp; IF(AA411&lt;&gt;"","Opt 7: "&amp;VLOOKUP(Z411,Deliverables!$A$4:$G$42,7,FALSE),""),"&lt;Autofilled&gt;")</f>
        <v>Opt 3: RAN5#88 (Aug-20)
  MU: RAN5#87 (May-20)
  TT: RAN5#87 (May-20)
Opt 4: RAN5#87 (May-20)
Opt 7: RAN5#87 (May-20)</v>
      </c>
      <c r="I411" s="24"/>
      <c r="J411" s="541" t="s">
        <v>1072</v>
      </c>
      <c r="K411" s="53">
        <v>1</v>
      </c>
      <c r="L411" s="37">
        <f t="shared" si="18"/>
        <v>0.20000000000000004</v>
      </c>
      <c r="M411" s="152"/>
      <c r="N411" s="137"/>
      <c r="O411" s="105"/>
      <c r="P411" s="105"/>
      <c r="Q411" s="132"/>
      <c r="R411" s="121"/>
      <c r="S411" s="132"/>
      <c r="T411" s="572" t="s">
        <v>1306</v>
      </c>
      <c r="U411" s="104"/>
      <c r="V411" s="570">
        <v>0.2</v>
      </c>
      <c r="W411" s="132"/>
      <c r="X411" s="121">
        <v>1</v>
      </c>
      <c r="Y411" s="570">
        <v>0.2</v>
      </c>
      <c r="Z411" s="121">
        <v>1</v>
      </c>
      <c r="AA411" s="570">
        <v>0.2</v>
      </c>
      <c r="AB411" s="41"/>
      <c r="AC411" s="545"/>
    </row>
    <row r="412" spans="1:30" s="38" customFormat="1" ht="40.15" customHeight="1" outlineLevel="1" x14ac:dyDescent="0.25">
      <c r="A412" s="39">
        <v>282</v>
      </c>
      <c r="B412" s="39" t="s">
        <v>762</v>
      </c>
      <c r="C412" s="24" t="s">
        <v>21</v>
      </c>
      <c r="D412" s="44" t="s">
        <v>1070</v>
      </c>
      <c r="E412" s="549" t="s">
        <v>710</v>
      </c>
      <c r="F412" s="24"/>
      <c r="G412" s="24" t="s">
        <v>175</v>
      </c>
      <c r="H412" s="24" t="str">
        <f>IFERROR(IF(OR(O412&lt;&gt;"",P412&lt;&gt;"",Q412&lt;&gt;""),"Opt 2: "&amp;VLOOKUP(N412,Deliverables!$A$4:$G$42,3,FALSE)&amp;CHAR(10),"")&amp; IF(S412&lt;&gt;"","Opt 5: "&amp;VLOOKUP(R412,Deliverables!$A$4:$G$42,4,FALSE)&amp;CHAR(10),"")&amp; IF(OR(U412&lt;&gt;"",V412&lt;&gt;"",W412&lt;&gt;""),"Opt 3: "&amp;VLOOKUP(T412,Deliverables!$A$4:$G$42,5,FALSE)&amp;CHAR(10),"")&amp; IF(Y412&lt;&gt;"","Opt 4: "&amp;VLOOKUP(X412,Deliverables!$A$4:$G$42,6,FALSE)&amp;CHAR(10),"")&amp; IF(AA412&lt;&gt;"","Opt 7: "&amp;VLOOKUP(Z412,Deliverables!$A$4:$G$42,7,FALSE),""),"&lt;Autofilled&gt;")</f>
        <v>Opt 3: RAN5#88 (Aug-20)
  MU: RAN5#87 (May-20)
  TT: RAN5#87 (May-20)
Opt 4: RAN5#87 (May-20)
Opt 7: RAN5#87 (May-20)</v>
      </c>
      <c r="I412" s="24"/>
      <c r="J412" s="541" t="s">
        <v>1072</v>
      </c>
      <c r="K412" s="53">
        <v>1</v>
      </c>
      <c r="L412" s="37">
        <f t="shared" si="18"/>
        <v>0.20000000000000004</v>
      </c>
      <c r="M412" s="152"/>
      <c r="N412" s="137"/>
      <c r="O412" s="105"/>
      <c r="P412" s="105"/>
      <c r="Q412" s="132"/>
      <c r="R412" s="121"/>
      <c r="S412" s="132"/>
      <c r="T412" s="572" t="s">
        <v>1306</v>
      </c>
      <c r="U412" s="104"/>
      <c r="V412" s="570">
        <v>0.2</v>
      </c>
      <c r="W412" s="132"/>
      <c r="X412" s="121">
        <v>1</v>
      </c>
      <c r="Y412" s="570">
        <v>0.2</v>
      </c>
      <c r="Z412" s="121">
        <v>1</v>
      </c>
      <c r="AA412" s="570">
        <v>0.2</v>
      </c>
      <c r="AB412" s="41"/>
      <c r="AC412" s="545"/>
    </row>
    <row r="413" spans="1:30" s="38" customFormat="1" ht="40.15" customHeight="1" outlineLevel="1" x14ac:dyDescent="0.25">
      <c r="A413" s="39">
        <v>283</v>
      </c>
      <c r="B413" s="39" t="s">
        <v>762</v>
      </c>
      <c r="C413" s="24" t="s">
        <v>21</v>
      </c>
      <c r="D413" s="44" t="s">
        <v>1071</v>
      </c>
      <c r="E413" s="549" t="s">
        <v>711</v>
      </c>
      <c r="F413" s="24"/>
      <c r="G413" s="24" t="s">
        <v>175</v>
      </c>
      <c r="H413" s="24" t="str">
        <f>IFERROR(IF(OR(O413&lt;&gt;"",P413&lt;&gt;"",Q413&lt;&gt;""),"Opt 2: "&amp;VLOOKUP(N413,Deliverables!$A$4:$G$42,3,FALSE)&amp;CHAR(10),"")&amp; IF(S413&lt;&gt;"","Opt 5: "&amp;VLOOKUP(R413,Deliverables!$A$4:$G$42,4,FALSE)&amp;CHAR(10),"")&amp; IF(OR(U413&lt;&gt;"",V413&lt;&gt;"",W413&lt;&gt;""),"Opt 3: "&amp;VLOOKUP(T413,Deliverables!$A$4:$G$42,5,FALSE)&amp;CHAR(10),"")&amp; IF(Y413&lt;&gt;"","Opt 4: "&amp;VLOOKUP(X413,Deliverables!$A$4:$G$42,6,FALSE)&amp;CHAR(10),"")&amp; IF(AA413&lt;&gt;"","Opt 7: "&amp;VLOOKUP(Z413,Deliverables!$A$4:$G$42,7,FALSE),""),"&lt;Autofilled&gt;")</f>
        <v>Opt 3: RAN5#88 (Aug-20)
  MU: RAN5#87 (May-20)
  TT: RAN5#87 (May-20)
Opt 4: RAN5#87 (May-20)
Opt 7: RAN5#87 (May-20)</v>
      </c>
      <c r="I413" s="24"/>
      <c r="J413" s="541" t="s">
        <v>1072</v>
      </c>
      <c r="K413" s="53">
        <v>1</v>
      </c>
      <c r="L413" s="37">
        <f t="shared" si="18"/>
        <v>0.20000000000000004</v>
      </c>
      <c r="M413" s="152"/>
      <c r="N413" s="137"/>
      <c r="O413" s="105"/>
      <c r="P413" s="105"/>
      <c r="Q413" s="132"/>
      <c r="R413" s="121"/>
      <c r="S413" s="132"/>
      <c r="T413" s="572" t="s">
        <v>1306</v>
      </c>
      <c r="U413" s="104"/>
      <c r="V413" s="570">
        <v>0.2</v>
      </c>
      <c r="W413" s="132"/>
      <c r="X413" s="121">
        <v>1</v>
      </c>
      <c r="Y413" s="570">
        <v>0.2</v>
      </c>
      <c r="Z413" s="121">
        <v>1</v>
      </c>
      <c r="AA413" s="570">
        <v>0.2</v>
      </c>
      <c r="AB413" s="41"/>
      <c r="AC413" s="545"/>
    </row>
    <row r="414" spans="1:30" s="539" customFormat="1" ht="43.15" customHeight="1" outlineLevel="1" x14ac:dyDescent="0.25">
      <c r="A414" s="544">
        <v>284</v>
      </c>
      <c r="B414" s="544" t="s">
        <v>762</v>
      </c>
      <c r="C414" s="536" t="s">
        <v>21</v>
      </c>
      <c r="D414" s="549" t="s">
        <v>1342</v>
      </c>
      <c r="E414" s="629" t="s">
        <v>1341</v>
      </c>
      <c r="F414" s="536"/>
      <c r="G414" s="536" t="s">
        <v>175</v>
      </c>
      <c r="H414" s="536" t="str">
        <f>IFERROR(IF(OR(O414&lt;&gt;"",P414&lt;&gt;"",Q414&lt;&gt;""),"Opt 2: "&amp;VLOOKUP(N414,Deliverables!$A$4:$G$42,3,FALSE)&amp;CHAR(10),"")&amp; IF(S414&lt;&gt;"","Opt 5: "&amp;VLOOKUP(R414,Deliverables!$A$4:$G$42,4,FALSE)&amp;CHAR(10),"")&amp; IF(OR(U414&lt;&gt;"",V414&lt;&gt;"",W414&lt;&gt;""),"Opt 3: "&amp;VLOOKUP(T414,Deliverables!$A$4:$G$42,5,FALSE)&amp;CHAR(10),"")&amp; IF(Y414&lt;&gt;"","Opt 4: "&amp;VLOOKUP(X414,Deliverables!$A$4:$G$42,6,FALSE)&amp;CHAR(10),"")&amp; IF(AA414&lt;&gt;"","Opt 7: "&amp;VLOOKUP(Z414,Deliverables!$A$4:$G$42,7,FALSE),""),"&lt;Autofilled&gt;")</f>
        <v>Opt 3: RAN5#88 (Aug-20)
  MU: RAN5#87 (May-20)
  TT: RAN5#87 (May-20)
Opt 4: RAN5#87 (May-20)
Opt 7: RAN5#87 (May-20)</v>
      </c>
      <c r="I414" s="618"/>
      <c r="J414" s="536" t="s">
        <v>1364</v>
      </c>
      <c r="K414" s="550">
        <v>1</v>
      </c>
      <c r="L414" s="542">
        <f>IF(COUNT(O414,P414,Q414,S414,U414,V414,W414,Y414,AA414)&gt;0,SUM(O414,P414,Q414,S414,U414,V414,W414,Y414,AA414)/COUNT(O414,P414,Q414,S414,U414,V414,W414,Y414,AA414),"")</f>
        <v>0</v>
      </c>
      <c r="M414" s="575"/>
      <c r="N414" s="574"/>
      <c r="O414" s="571"/>
      <c r="P414" s="571"/>
      <c r="Q414" s="625"/>
      <c r="R414" s="572"/>
      <c r="S414" s="625"/>
      <c r="T414" s="572" t="s">
        <v>1306</v>
      </c>
      <c r="U414" s="619"/>
      <c r="V414" s="619">
        <v>0</v>
      </c>
      <c r="W414" s="625"/>
      <c r="X414" s="572">
        <v>1</v>
      </c>
      <c r="Y414" s="619">
        <v>0</v>
      </c>
      <c r="Z414" s="572">
        <v>1</v>
      </c>
      <c r="AA414" s="619">
        <v>0</v>
      </c>
      <c r="AB414" s="547"/>
      <c r="AC414" s="545"/>
      <c r="AD414" s="551"/>
    </row>
    <row r="415" spans="1:30" s="38" customFormat="1" ht="40.15" customHeight="1" outlineLevel="1" x14ac:dyDescent="0.25">
      <c r="A415" s="39">
        <v>285</v>
      </c>
      <c r="B415" s="540" t="s">
        <v>762</v>
      </c>
      <c r="C415" s="24" t="s">
        <v>21</v>
      </c>
      <c r="D415" s="44" t="s">
        <v>429</v>
      </c>
      <c r="E415" s="549" t="s">
        <v>664</v>
      </c>
      <c r="F415" s="24" t="s">
        <v>1245</v>
      </c>
      <c r="G415" s="24" t="s">
        <v>175</v>
      </c>
      <c r="H415" s="24" t="str">
        <f>IFERROR(IF(OR(O415&lt;&gt;"",P415&lt;&gt;"",Q415&lt;&gt;""),"Opt 2: "&amp;VLOOKUP(N415,Deliverables!$A$4:$G$42,3,FALSE)&amp;CHAR(10),"")&amp; IF(S415&lt;&gt;"","Opt 5: "&amp;VLOOKUP(R415,Deliverables!$A$4:$G$42,4,FALSE)&amp;CHAR(10),"")&amp; IF(OR(U415&lt;&gt;"",V415&lt;&gt;"",W415&lt;&gt;""),"Opt 3: "&amp;VLOOKUP(T415,Deliverables!$A$4:$G$42,5,FALSE)&amp;CHAR(10),"")&amp; IF(Y415&lt;&gt;"","Opt 4: "&amp;VLOOKUP(X415,Deliverables!$A$4:$G$42,6,FALSE)&amp;CHAR(10),"")&amp; IF(AA415&lt;&gt;"","Opt 7: "&amp;VLOOKUP(Z415,Deliverables!$A$4:$G$42,7,FALSE),""),"&lt;Autofilled&gt;")</f>
        <v>Opt 3: -
Opt 4: RAN5#87 (May-20)
Opt 7: RAN5#87 (May-20)</v>
      </c>
      <c r="I415" s="24"/>
      <c r="J415" s="536" t="s">
        <v>1058</v>
      </c>
      <c r="K415" s="53">
        <v>0.4</v>
      </c>
      <c r="L415" s="37">
        <f t="shared" si="18"/>
        <v>1</v>
      </c>
      <c r="M415" s="152"/>
      <c r="N415" s="137"/>
      <c r="O415" s="105"/>
      <c r="P415" s="105"/>
      <c r="Q415" s="132"/>
      <c r="R415" s="121"/>
      <c r="S415" s="132"/>
      <c r="T415" s="572" t="s">
        <v>1238</v>
      </c>
      <c r="U415" s="104"/>
      <c r="V415" s="104"/>
      <c r="W415" s="132">
        <v>1</v>
      </c>
      <c r="X415" s="121">
        <v>1</v>
      </c>
      <c r="Y415" s="612">
        <v>1</v>
      </c>
      <c r="Z415" s="121">
        <v>1</v>
      </c>
      <c r="AA415" s="612">
        <v>1</v>
      </c>
      <c r="AB415" s="41"/>
      <c r="AC415" s="545"/>
    </row>
    <row r="416" spans="1:30" s="539" customFormat="1" ht="43.15" customHeight="1" outlineLevel="1" x14ac:dyDescent="0.25">
      <c r="A416" s="544">
        <v>286</v>
      </c>
      <c r="B416" s="544" t="s">
        <v>762</v>
      </c>
      <c r="C416" s="536" t="s">
        <v>21</v>
      </c>
      <c r="D416" s="549" t="s">
        <v>1343</v>
      </c>
      <c r="E416" s="629" t="s">
        <v>1348</v>
      </c>
      <c r="F416" s="536"/>
      <c r="G416" s="536" t="s">
        <v>175</v>
      </c>
      <c r="H416" s="536" t="str">
        <f>IFERROR(IF(OR(O416&lt;&gt;"",P416&lt;&gt;"",Q416&lt;&gt;""),"Opt 2: "&amp;VLOOKUP(N416,Deliverables!$A$4:$G$42,3,FALSE)&amp;CHAR(10),"")&amp; IF(S416&lt;&gt;"","Opt 5: "&amp;VLOOKUP(R416,Deliverables!$A$4:$G$42,4,FALSE)&amp;CHAR(10),"")&amp; IF(OR(U416&lt;&gt;"",V416&lt;&gt;"",W416&lt;&gt;""),"Opt 3: "&amp;VLOOKUP(T416,Deliverables!$A$4:$G$42,5,FALSE)&amp;CHAR(10),"")&amp; IF(Y416&lt;&gt;"","Opt 4: "&amp;VLOOKUP(X416,Deliverables!$A$4:$G$42,6,FALSE)&amp;CHAR(10),"")&amp; IF(AA416&lt;&gt;"","Opt 7: "&amp;VLOOKUP(Z416,Deliverables!$A$4:$G$42,7,FALSE),""),"&lt;Autofilled&gt;")</f>
        <v>Opt 3: RAN5#88 (Aug-20)
  MU: RAN5#87 (May-20)
  TT: RAN5#87 (May-20)
Opt 4: RAN5#87 (May-20)
Opt 7: RAN5#87 (May-20)</v>
      </c>
      <c r="I416" s="618"/>
      <c r="J416" s="618" t="s">
        <v>1363</v>
      </c>
      <c r="K416" s="550">
        <v>0.4</v>
      </c>
      <c r="L416" s="542">
        <f>IF(COUNT(O416,P416,Q416,S416,U416,V416,W416,Y416,AA416)&gt;0,SUM(O416,P416,Q416,S416,U416,V416,W416,Y416,AA416)/COUNT(O416,P416,Q416,S416,U416,V416,W416,Y416,AA416),"")</f>
        <v>0</v>
      </c>
      <c r="M416" s="575"/>
      <c r="N416" s="574"/>
      <c r="O416" s="571"/>
      <c r="P416" s="571"/>
      <c r="Q416" s="625"/>
      <c r="R416" s="572"/>
      <c r="S416" s="625"/>
      <c r="T416" s="572" t="s">
        <v>1306</v>
      </c>
      <c r="U416" s="619"/>
      <c r="V416" s="619">
        <v>0</v>
      </c>
      <c r="W416" s="625"/>
      <c r="X416" s="572">
        <v>1</v>
      </c>
      <c r="Y416" s="619">
        <v>0</v>
      </c>
      <c r="Z416" s="572">
        <v>1</v>
      </c>
      <c r="AA416" s="619">
        <v>0</v>
      </c>
      <c r="AB416" s="547"/>
      <c r="AC416" s="545"/>
      <c r="AD416" s="551"/>
    </row>
    <row r="417" spans="1:30" s="74" customFormat="1" ht="40.15" customHeight="1" outlineLevel="1" x14ac:dyDescent="0.25">
      <c r="A417" s="64"/>
      <c r="B417" s="64"/>
      <c r="C417" s="65" t="s">
        <v>21</v>
      </c>
      <c r="D417" s="65">
        <v>7.5</v>
      </c>
      <c r="E417" s="590" t="s">
        <v>1135</v>
      </c>
      <c r="F417" s="68"/>
      <c r="G417" s="65"/>
      <c r="H417" s="65" t="str">
        <f>IFERROR(IF(OR(O417&lt;&gt;"",P417&lt;&gt;"",Q417&lt;&gt;""),"Opt 2: "&amp;VLOOKUP(N417,Deliverables!$A$4:$G$42,3,FALSE)&amp;CHAR(10),"")&amp; IF(S417&lt;&gt;"","Opt 5: "&amp;VLOOKUP(R417,Deliverables!$A$4:$G$42,4,FALSE)&amp;CHAR(10),"")&amp; IF(OR(U417&lt;&gt;"",V417&lt;&gt;"",W417&lt;&gt;""),"Opt 3: "&amp;VLOOKUP(T417,Deliverables!$A$4:$G$42,5,FALSE)&amp;CHAR(10),"")&amp; IF(Y417&lt;&gt;"","Opt 4: "&amp;VLOOKUP(X417,Deliverables!$A$4:$G$42,6,FALSE)&amp;CHAR(10),"")&amp; IF(AA417&lt;&gt;"","Opt 7: "&amp;VLOOKUP(Z417,Deliverables!$A$4:$G$42,7,FALSE),""),"&lt;Autofilled&gt;")</f>
        <v/>
      </c>
      <c r="I417" s="65"/>
      <c r="J417" s="65"/>
      <c r="K417" s="53"/>
      <c r="L417" s="37" t="str">
        <f t="shared" si="18"/>
        <v/>
      </c>
      <c r="M417" s="152"/>
      <c r="N417" s="137"/>
      <c r="O417" s="105"/>
      <c r="P417" s="105"/>
      <c r="Q417" s="132"/>
      <c r="R417" s="121"/>
      <c r="S417" s="132"/>
      <c r="T417" s="121"/>
      <c r="U417" s="104"/>
      <c r="V417" s="104"/>
      <c r="W417" s="132"/>
      <c r="X417" s="121"/>
      <c r="Y417" s="132"/>
      <c r="Z417" s="121"/>
      <c r="AA417" s="132"/>
      <c r="AB417" s="73"/>
      <c r="AC417" s="545"/>
    </row>
    <row r="418" spans="1:30" s="543" customFormat="1" ht="25.5" outlineLevel="1" x14ac:dyDescent="0.25">
      <c r="A418" s="544">
        <v>287</v>
      </c>
      <c r="B418" s="540" t="s">
        <v>762</v>
      </c>
      <c r="C418" s="536" t="s">
        <v>21</v>
      </c>
      <c r="D418" s="536" t="s">
        <v>1088</v>
      </c>
      <c r="E418" s="549" t="s">
        <v>1075</v>
      </c>
      <c r="F418" s="536"/>
      <c r="G418" s="536" t="s">
        <v>333</v>
      </c>
      <c r="H418" s="536" t="str">
        <f>IFERROR(IF(OR(O418&lt;&gt;"",P418&lt;&gt;"",Q418&lt;&gt;""),"Opt 2: "&amp;VLOOKUP(N418,Deliverables!$A$4:$G$42,3,FALSE)&amp;CHAR(10),"")&amp; IF(S418&lt;&gt;"","Opt 5: "&amp;VLOOKUP(R418,Deliverables!$A$4:$G$42,4,FALSE)&amp;CHAR(10),"")&amp; IF(OR(U418&lt;&gt;"",V418&lt;&gt;"",W418&lt;&gt;""),"Opt 3: "&amp;VLOOKUP(T418,Deliverables!$A$4:$G$42,5,FALSE)&amp;CHAR(10),"")&amp; IF(Y418&lt;&gt;"","Opt 4: "&amp;VLOOKUP(X418,Deliverables!$A$4:$G$42,6,FALSE)&amp;CHAR(10),"")&amp; IF(AA418&lt;&gt;"","Opt 7: "&amp;VLOOKUP(Z418,Deliverables!$A$4:$G$42,7,FALSE),""),"&lt;Autofilled&gt;")</f>
        <v xml:space="preserve">Opt 2: RAN5#84 (Aug-19)
</v>
      </c>
      <c r="I418" s="536"/>
      <c r="J418" s="536" t="s">
        <v>1058</v>
      </c>
      <c r="K418" s="550">
        <v>0.4</v>
      </c>
      <c r="L418" s="542">
        <f>IF(COUNT(O418,P418,Q418,S418,U418,V418,W418,Y418,AA418)&gt;0,SUM(O418,P418,Q418,S418,U418,V418,W418,Y418,AA418)/COUNT(O418,P418,Q418,S418,U418,V418,W418,Y418,AA418),"")</f>
        <v>1</v>
      </c>
      <c r="M418" s="575"/>
      <c r="N418" s="574">
        <v>4</v>
      </c>
      <c r="O418" s="571"/>
      <c r="P418" s="571"/>
      <c r="Q418" s="573">
        <v>1</v>
      </c>
      <c r="R418" s="572">
        <v>1</v>
      </c>
      <c r="S418" s="573"/>
      <c r="T418" s="572"/>
      <c r="U418" s="570"/>
      <c r="V418" s="570"/>
      <c r="W418" s="573"/>
      <c r="X418" s="572"/>
      <c r="Y418" s="573"/>
      <c r="Z418" s="572"/>
      <c r="AA418" s="573"/>
      <c r="AB418" s="546"/>
      <c r="AC418" s="545"/>
    </row>
    <row r="419" spans="1:30" s="74" customFormat="1" ht="40.15" customHeight="1" outlineLevel="1" x14ac:dyDescent="0.25">
      <c r="A419" s="64"/>
      <c r="B419" s="64"/>
      <c r="C419" s="65" t="s">
        <v>21</v>
      </c>
      <c r="D419" s="68" t="s">
        <v>275</v>
      </c>
      <c r="E419" s="590" t="s">
        <v>1230</v>
      </c>
      <c r="F419" s="68"/>
      <c r="G419" s="65"/>
      <c r="H419" s="65" t="str">
        <f>IFERROR(IF(OR(O419&lt;&gt;"",P419&lt;&gt;"",Q419&lt;&gt;""),"Opt 2: "&amp;VLOOKUP(N419,Deliverables!$A$4:$G$42,3,FALSE)&amp;CHAR(10),"")&amp; IF(S419&lt;&gt;"","Opt 5: "&amp;VLOOKUP(R419,Deliverables!$A$4:$G$42,4,FALSE)&amp;CHAR(10),"")&amp; IF(OR(U419&lt;&gt;"",V419&lt;&gt;"",W419&lt;&gt;""),"Opt 3: "&amp;VLOOKUP(T419,Deliverables!$A$4:$G$42,5,FALSE)&amp;CHAR(10),"")&amp; IF(Y419&lt;&gt;"","Opt 4: "&amp;VLOOKUP(X419,Deliverables!$A$4:$G$42,6,FALSE)&amp;CHAR(10),"")&amp; IF(AA419&lt;&gt;"","Opt 7: "&amp;VLOOKUP(Z419,Deliverables!$A$4:$G$42,7,FALSE),""),"&lt;Autofilled&gt;")</f>
        <v/>
      </c>
      <c r="I419" s="65"/>
      <c r="J419" s="65"/>
      <c r="K419" s="53"/>
      <c r="L419" s="37" t="str">
        <f t="shared" si="18"/>
        <v/>
      </c>
      <c r="M419" s="152"/>
      <c r="N419" s="137"/>
      <c r="O419" s="105"/>
      <c r="P419" s="105"/>
      <c r="Q419" s="132"/>
      <c r="R419" s="121"/>
      <c r="S419" s="132"/>
      <c r="T419" s="121"/>
      <c r="U419" s="104"/>
      <c r="V419" s="104"/>
      <c r="W419" s="132"/>
      <c r="X419" s="121"/>
      <c r="Y419" s="132"/>
      <c r="Z419" s="121"/>
      <c r="AA419" s="132"/>
      <c r="AB419" s="73"/>
      <c r="AC419" s="545"/>
    </row>
    <row r="420" spans="1:30" s="38" customFormat="1" ht="40.15" customHeight="1" outlineLevel="1" x14ac:dyDescent="0.25">
      <c r="A420" s="39">
        <v>288</v>
      </c>
      <c r="B420" s="39"/>
      <c r="C420" s="24"/>
      <c r="D420" s="44" t="s">
        <v>562</v>
      </c>
      <c r="E420" s="24" t="s">
        <v>555</v>
      </c>
      <c r="F420" s="33"/>
      <c r="G420" s="24" t="s">
        <v>333</v>
      </c>
      <c r="H420" s="24" t="str">
        <f>IFERROR(IF(OR(O420&lt;&gt;"",P420&lt;&gt;"",Q420&lt;&gt;""),"Opt 2: "&amp;VLOOKUP(N420,Deliverables!$A$4:$G$42,3,FALSE)&amp;CHAR(10),"")&amp; IF(S420&lt;&gt;"","Opt 5: "&amp;VLOOKUP(R420,Deliverables!$A$4:$G$42,4,FALSE)&amp;CHAR(10),"")&amp; IF(OR(U420&lt;&gt;"",V420&lt;&gt;"",W420&lt;&gt;""),"Opt 3: "&amp;VLOOKUP(T420,Deliverables!$A$4:$G$42,5,FALSE)&amp;CHAR(10),"")&amp; IF(Y420&lt;&gt;"","Opt 4: "&amp;VLOOKUP(X420,Deliverables!$A$4:$G$42,6,FALSE)&amp;CHAR(10),"")&amp; IF(AA420&lt;&gt;"","Opt 7: "&amp;VLOOKUP(Z420,Deliverables!$A$4:$G$42,7,FALSE),""),"&lt;Autofilled&gt;")</f>
        <v>Opt 3: RAN5#87 (May-20)
Opt 4: RAN5#87 (May-20)
Opt 7: RAN5#87 (May-20)</v>
      </c>
      <c r="I420" s="24" t="s">
        <v>806</v>
      </c>
      <c r="J420" s="36"/>
      <c r="K420" s="53">
        <v>0.5</v>
      </c>
      <c r="L420" s="37">
        <f t="shared" si="18"/>
        <v>0.9</v>
      </c>
      <c r="M420" s="152"/>
      <c r="N420" s="137"/>
      <c r="O420" s="105"/>
      <c r="P420" s="105"/>
      <c r="Q420" s="132"/>
      <c r="R420" s="121"/>
      <c r="S420" s="132"/>
      <c r="T420" s="572">
        <v>8</v>
      </c>
      <c r="U420" s="104">
        <v>0.9</v>
      </c>
      <c r="V420" s="104"/>
      <c r="W420" s="132"/>
      <c r="X420" s="121">
        <v>1</v>
      </c>
      <c r="Y420" s="132">
        <v>0.9</v>
      </c>
      <c r="Z420" s="121">
        <v>1</v>
      </c>
      <c r="AA420" s="132">
        <v>0.9</v>
      </c>
      <c r="AB420" s="41"/>
      <c r="AC420" s="545"/>
    </row>
    <row r="421" spans="1:30" s="38" customFormat="1" ht="40.15" customHeight="1" outlineLevel="1" x14ac:dyDescent="0.25">
      <c r="A421" s="39">
        <v>289</v>
      </c>
      <c r="B421" s="39" t="s">
        <v>762</v>
      </c>
      <c r="C421" s="24" t="s">
        <v>21</v>
      </c>
      <c r="D421" s="44" t="s">
        <v>276</v>
      </c>
      <c r="E421" s="549" t="s">
        <v>498</v>
      </c>
      <c r="F421" s="33"/>
      <c r="G421" s="24" t="s">
        <v>333</v>
      </c>
      <c r="H421" s="24" t="str">
        <f>IFERROR(IF(OR(O421&lt;&gt;"",P421&lt;&gt;"",Q421&lt;&gt;""),"Opt 2: "&amp;VLOOKUP(N421,Deliverables!$A$4:$G$42,3,FALSE)&amp;CHAR(10),"")&amp; IF(S421&lt;&gt;"","Opt 5: "&amp;VLOOKUP(R421,Deliverables!$A$4:$G$42,4,FALSE)&amp;CHAR(10),"")&amp; IF(OR(U421&lt;&gt;"",V421&lt;&gt;"",W421&lt;&gt;""),"Opt 3: "&amp;VLOOKUP(T421,Deliverables!$A$4:$G$42,5,FALSE)&amp;CHAR(10),"")&amp; IF(Y421&lt;&gt;"","Opt 4: "&amp;VLOOKUP(X421,Deliverables!$A$4:$G$42,6,FALSE)&amp;CHAR(10),"")&amp; IF(AA421&lt;&gt;"","Opt 7: "&amp;VLOOKUP(Z421,Deliverables!$A$4:$G$42,7,FALSE),""),"&lt;Autofilled&gt;")</f>
        <v>Opt 3: RAN5#87 (May-20)
Opt 4: RAN5#87 (May-20)
Opt 7: RAN5#87 (May-20)</v>
      </c>
      <c r="I421" s="24" t="s">
        <v>635</v>
      </c>
      <c r="J421" s="36" t="s">
        <v>1369</v>
      </c>
      <c r="K421" s="53">
        <v>1</v>
      </c>
      <c r="L421" s="37">
        <f t="shared" si="18"/>
        <v>0.69999999999999984</v>
      </c>
      <c r="M421" s="152"/>
      <c r="N421" s="137"/>
      <c r="O421" s="105"/>
      <c r="P421" s="105"/>
      <c r="Q421" s="132"/>
      <c r="R421" s="121"/>
      <c r="S421" s="132"/>
      <c r="T421" s="572">
        <v>8</v>
      </c>
      <c r="U421" s="104">
        <v>0.7</v>
      </c>
      <c r="V421" s="104"/>
      <c r="W421" s="132"/>
      <c r="X421" s="121">
        <v>1</v>
      </c>
      <c r="Y421" s="132">
        <v>0.7</v>
      </c>
      <c r="Z421" s="121">
        <v>1</v>
      </c>
      <c r="AA421" s="132">
        <v>0.7</v>
      </c>
      <c r="AB421" s="41"/>
      <c r="AC421" s="545"/>
      <c r="AD421" s="84"/>
    </row>
    <row r="422" spans="1:30" s="38" customFormat="1" ht="40.15" customHeight="1" outlineLevel="1" x14ac:dyDescent="0.25">
      <c r="A422" s="39">
        <v>290</v>
      </c>
      <c r="B422" s="39" t="s">
        <v>762</v>
      </c>
      <c r="C422" s="24" t="s">
        <v>21</v>
      </c>
      <c r="D422" s="44" t="s">
        <v>277</v>
      </c>
      <c r="E422" s="549" t="s">
        <v>499</v>
      </c>
      <c r="F422" s="33"/>
      <c r="G422" s="24" t="s">
        <v>333</v>
      </c>
      <c r="H422" s="24" t="str">
        <f>IFERROR(IF(OR(O422&lt;&gt;"",P422&lt;&gt;"",Q422&lt;&gt;""),"Opt 2: "&amp;VLOOKUP(N422,Deliverables!$A$4:$G$42,3,FALSE)&amp;CHAR(10),"")&amp; IF(S422&lt;&gt;"","Opt 5: "&amp;VLOOKUP(R422,Deliverables!$A$4:$G$42,4,FALSE)&amp;CHAR(10),"")&amp; IF(OR(U422&lt;&gt;"",V422&lt;&gt;"",W422&lt;&gt;""),"Opt 3: "&amp;VLOOKUP(T422,Deliverables!$A$4:$G$42,5,FALSE)&amp;CHAR(10),"")&amp; IF(Y422&lt;&gt;"","Opt 4: "&amp;VLOOKUP(X422,Deliverables!$A$4:$G$42,6,FALSE)&amp;CHAR(10),"")&amp; IF(AA422&lt;&gt;"","Opt 7: "&amp;VLOOKUP(Z422,Deliverables!$A$4:$G$42,7,FALSE),""),"&lt;Autofilled&gt;")</f>
        <v>Opt 3: RAN5#87 (May-20)
Opt 4: RAN5#87 (May-20)
Opt 7: RAN5#87 (May-20)</v>
      </c>
      <c r="I422" s="24" t="s">
        <v>752</v>
      </c>
      <c r="J422" s="36" t="s">
        <v>1369</v>
      </c>
      <c r="K422" s="53">
        <v>1</v>
      </c>
      <c r="L422" s="37">
        <f t="shared" si="18"/>
        <v>0.5</v>
      </c>
      <c r="M422" s="152"/>
      <c r="N422" s="137"/>
      <c r="O422" s="105"/>
      <c r="P422" s="105"/>
      <c r="Q422" s="132"/>
      <c r="R422" s="121"/>
      <c r="S422" s="132"/>
      <c r="T422" s="572">
        <v>8</v>
      </c>
      <c r="U422" s="104">
        <v>0.5</v>
      </c>
      <c r="V422" s="104"/>
      <c r="W422" s="132"/>
      <c r="X422" s="121">
        <v>1</v>
      </c>
      <c r="Y422" s="132">
        <v>0.5</v>
      </c>
      <c r="Z422" s="121">
        <v>1</v>
      </c>
      <c r="AA422" s="132">
        <v>0.5</v>
      </c>
      <c r="AB422" s="41"/>
      <c r="AC422" s="545"/>
      <c r="AD422" s="84"/>
    </row>
    <row r="423" spans="1:30" s="38" customFormat="1" ht="40.15" customHeight="1" outlineLevel="1" x14ac:dyDescent="0.25">
      <c r="A423" s="39">
        <v>291</v>
      </c>
      <c r="B423" s="39" t="s">
        <v>762</v>
      </c>
      <c r="C423" s="24" t="s">
        <v>21</v>
      </c>
      <c r="D423" s="44" t="s">
        <v>278</v>
      </c>
      <c r="E423" s="549" t="s">
        <v>500</v>
      </c>
      <c r="F423" s="33"/>
      <c r="G423" s="24" t="s">
        <v>333</v>
      </c>
      <c r="H423" s="24" t="str">
        <f>IFERROR(IF(OR(O423&lt;&gt;"",P423&lt;&gt;"",Q423&lt;&gt;""),"Opt 2: "&amp;VLOOKUP(N423,Deliverables!$A$4:$G$42,3,FALSE)&amp;CHAR(10),"")&amp; IF(S423&lt;&gt;"","Opt 5: "&amp;VLOOKUP(R423,Deliverables!$A$4:$G$42,4,FALSE)&amp;CHAR(10),"")&amp; IF(OR(U423&lt;&gt;"",V423&lt;&gt;"",W423&lt;&gt;""),"Opt 3: "&amp;VLOOKUP(T423,Deliverables!$A$4:$G$42,5,FALSE)&amp;CHAR(10),"")&amp; IF(Y423&lt;&gt;"","Opt 4: "&amp;VLOOKUP(X423,Deliverables!$A$4:$G$42,6,FALSE)&amp;CHAR(10),"")&amp; IF(AA423&lt;&gt;"","Opt 7: "&amp;VLOOKUP(Z423,Deliverables!$A$4:$G$42,7,FALSE),""),"&lt;Autofilled&gt;")</f>
        <v>Opt 3: RAN5#81 (Nov-18)
Opt 4: RAN5#87 (May-20)
Opt 7: RAN5#87 (May-20)</v>
      </c>
      <c r="I423" s="24" t="s">
        <v>751</v>
      </c>
      <c r="J423" s="24"/>
      <c r="K423" s="53">
        <v>1</v>
      </c>
      <c r="L423" s="37">
        <f t="shared" si="18"/>
        <v>1</v>
      </c>
      <c r="M423" s="152"/>
      <c r="N423" s="137"/>
      <c r="O423" s="105"/>
      <c r="P423" s="105"/>
      <c r="Q423" s="132"/>
      <c r="R423" s="121"/>
      <c r="S423" s="132"/>
      <c r="T423" s="121">
        <v>2</v>
      </c>
      <c r="U423" s="104">
        <v>1</v>
      </c>
      <c r="V423" s="104"/>
      <c r="W423" s="132"/>
      <c r="X423" s="121">
        <v>1</v>
      </c>
      <c r="Y423" s="132">
        <v>1</v>
      </c>
      <c r="Z423" s="121">
        <v>1</v>
      </c>
      <c r="AA423" s="132">
        <v>1</v>
      </c>
      <c r="AB423" s="41"/>
      <c r="AC423" s="545"/>
    </row>
    <row r="424" spans="1:30" s="565" customFormat="1" ht="40.15" customHeight="1" outlineLevel="1" x14ac:dyDescent="0.25">
      <c r="A424" s="557"/>
      <c r="B424" s="557"/>
      <c r="C424" s="558" t="s">
        <v>21</v>
      </c>
      <c r="D424" s="560" t="s">
        <v>1082</v>
      </c>
      <c r="E424" s="568" t="s">
        <v>1094</v>
      </c>
      <c r="F424" s="560"/>
      <c r="G424" s="558" t="s">
        <v>333</v>
      </c>
      <c r="H424" s="558" t="str">
        <f>IFERROR(IF(OR(O424&lt;&gt;"",P424&lt;&gt;"",Q424&lt;&gt;""),"Opt 2: "&amp;VLOOKUP(N424,Deliverables!$A$4:$G$42,3,FALSE)&amp;CHAR(10),"")&amp; IF(S424&lt;&gt;"","Opt 5: "&amp;VLOOKUP(R424,Deliverables!$A$4:$G$42,4,FALSE)&amp;CHAR(10),"")&amp; IF(OR(U424&lt;&gt;"",V424&lt;&gt;"",W424&lt;&gt;""),"Opt 3: "&amp;VLOOKUP(T424,Deliverables!$A$4:$G$42,5,FALSE)&amp;CHAR(10),"")&amp; IF(Y424&lt;&gt;"","Opt 4: "&amp;VLOOKUP(X424,Deliverables!$A$4:$G$42,6,FALSE)&amp;CHAR(10),"")&amp; IF(AA424&lt;&gt;"","Opt 7: "&amp;VLOOKUP(Z424,Deliverables!$A$4:$G$42,7,FALSE),""),"&lt;Autofilled&gt;")</f>
        <v/>
      </c>
      <c r="I424" s="558"/>
      <c r="J424" s="558"/>
      <c r="K424" s="550">
        <v>1</v>
      </c>
      <c r="L424" s="542" t="str">
        <f t="shared" ref="L424:L429" si="20">IF(COUNT(O424,P424,Q424,S424,U424,V424,W424,Y424,AA424)&gt;0,SUM(O424,P424,Q424,S424,U424,V424,W424,Y424,AA424)/COUNT(O424,P424,Q424,S424,U424,V424,W424,Y424,AA424),"")</f>
        <v/>
      </c>
      <c r="M424" s="575"/>
      <c r="N424" s="574"/>
      <c r="O424" s="571"/>
      <c r="P424" s="571"/>
      <c r="Q424" s="573"/>
      <c r="R424" s="572"/>
      <c r="S424" s="573"/>
      <c r="T424" s="572"/>
      <c r="U424" s="570"/>
      <c r="V424" s="570"/>
      <c r="W424" s="573"/>
      <c r="X424" s="572">
        <v>1</v>
      </c>
      <c r="Y424" s="573"/>
      <c r="Z424" s="572">
        <v>1</v>
      </c>
      <c r="AA424" s="573"/>
      <c r="AB424" s="564"/>
      <c r="AC424" s="545"/>
    </row>
    <row r="425" spans="1:30" s="38" customFormat="1" ht="40.15" customHeight="1" outlineLevel="1" x14ac:dyDescent="0.25">
      <c r="A425" s="39">
        <v>292</v>
      </c>
      <c r="B425" s="39" t="s">
        <v>762</v>
      </c>
      <c r="C425" s="24" t="s">
        <v>21</v>
      </c>
      <c r="D425" s="44" t="s">
        <v>1083</v>
      </c>
      <c r="E425" s="549" t="s">
        <v>670</v>
      </c>
      <c r="F425" s="33"/>
      <c r="G425" s="24" t="s">
        <v>333</v>
      </c>
      <c r="H425" s="24" t="str">
        <f>IFERROR(IF(OR(O425&lt;&gt;"",P425&lt;&gt;"",Q425&lt;&gt;""),"Opt 2: "&amp;VLOOKUP(N425,Deliverables!$A$4:$G$42,3,FALSE)&amp;CHAR(10),"")&amp; IF(S425&lt;&gt;"","Opt 5: "&amp;VLOOKUP(R425,Deliverables!$A$4:$G$42,4,FALSE)&amp;CHAR(10),"")&amp; IF(OR(U425&lt;&gt;"",V425&lt;&gt;"",W425&lt;&gt;""),"Opt 3: "&amp;VLOOKUP(T425,Deliverables!$A$4:$G$42,5,FALSE)&amp;CHAR(10),"")&amp; IF(Y425&lt;&gt;"","Opt 4: "&amp;VLOOKUP(X425,Deliverables!$A$4:$G$42,6,FALSE)&amp;CHAR(10),"")&amp; IF(AA425&lt;&gt;"","Opt 7: "&amp;VLOOKUP(Z425,Deliverables!$A$4:$G$42,7,FALSE),""),"&lt;Autofilled&gt;")</f>
        <v>Opt 3: RAN5#87 (May-20)
Opt 4: RAN5#87 (May-20)
Opt 7: RAN5#87 (May-20)</v>
      </c>
      <c r="I425" s="24"/>
      <c r="J425" s="536" t="s">
        <v>1072</v>
      </c>
      <c r="K425" s="53">
        <v>1</v>
      </c>
      <c r="L425" s="37">
        <f t="shared" si="20"/>
        <v>0</v>
      </c>
      <c r="M425" s="152"/>
      <c r="N425" s="137"/>
      <c r="O425" s="105"/>
      <c r="P425" s="105"/>
      <c r="Q425" s="132"/>
      <c r="R425" s="121"/>
      <c r="S425" s="132"/>
      <c r="T425" s="572">
        <v>8</v>
      </c>
      <c r="U425" s="104">
        <v>0</v>
      </c>
      <c r="V425" s="104"/>
      <c r="W425" s="132"/>
      <c r="X425" s="121">
        <v>1</v>
      </c>
      <c r="Y425" s="132">
        <v>0</v>
      </c>
      <c r="Z425" s="121">
        <v>1</v>
      </c>
      <c r="AA425" s="132">
        <v>0</v>
      </c>
      <c r="AB425" s="41"/>
      <c r="AC425" s="545"/>
    </row>
    <row r="426" spans="1:30" s="38" customFormat="1" ht="40.15" customHeight="1" outlineLevel="1" x14ac:dyDescent="0.25">
      <c r="A426" s="39">
        <v>293</v>
      </c>
      <c r="B426" s="39" t="s">
        <v>762</v>
      </c>
      <c r="C426" s="24" t="s">
        <v>21</v>
      </c>
      <c r="D426" s="44" t="s">
        <v>1084</v>
      </c>
      <c r="E426" s="549" t="s">
        <v>671</v>
      </c>
      <c r="F426" s="33"/>
      <c r="G426" s="24" t="s">
        <v>333</v>
      </c>
      <c r="H426" s="24" t="str">
        <f>IFERROR(IF(OR(O426&lt;&gt;"",P426&lt;&gt;"",Q426&lt;&gt;""),"Opt 2: "&amp;VLOOKUP(N426,Deliverables!$A$4:$G$42,3,FALSE)&amp;CHAR(10),"")&amp; IF(S426&lt;&gt;"","Opt 5: "&amp;VLOOKUP(R426,Deliverables!$A$4:$G$42,4,FALSE)&amp;CHAR(10),"")&amp; IF(OR(U426&lt;&gt;"",V426&lt;&gt;"",W426&lt;&gt;""),"Opt 3: "&amp;VLOOKUP(T426,Deliverables!$A$4:$G$42,5,FALSE)&amp;CHAR(10),"")&amp; IF(Y426&lt;&gt;"","Opt 4: "&amp;VLOOKUP(X426,Deliverables!$A$4:$G$42,6,FALSE)&amp;CHAR(10),"")&amp; IF(AA426&lt;&gt;"","Opt 7: "&amp;VLOOKUP(Z426,Deliverables!$A$4:$G$42,7,FALSE),""),"&lt;Autofilled&gt;")</f>
        <v>Opt 3: RAN5#87 (May-20)
Opt 4: RAN5#87 (May-20)
Opt 7: RAN5#87 (May-20)</v>
      </c>
      <c r="I426" s="24"/>
      <c r="J426" s="536" t="s">
        <v>1072</v>
      </c>
      <c r="K426" s="53">
        <v>1</v>
      </c>
      <c r="L426" s="37">
        <f t="shared" si="20"/>
        <v>0</v>
      </c>
      <c r="M426" s="152"/>
      <c r="N426" s="137"/>
      <c r="O426" s="105"/>
      <c r="P426" s="105"/>
      <c r="Q426" s="132"/>
      <c r="R426" s="121"/>
      <c r="S426" s="132"/>
      <c r="T426" s="572">
        <v>8</v>
      </c>
      <c r="U426" s="104">
        <v>0</v>
      </c>
      <c r="V426" s="104"/>
      <c r="W426" s="132"/>
      <c r="X426" s="121">
        <v>1</v>
      </c>
      <c r="Y426" s="132">
        <v>0</v>
      </c>
      <c r="Z426" s="121">
        <v>1</v>
      </c>
      <c r="AA426" s="132">
        <v>0</v>
      </c>
      <c r="AB426" s="41"/>
      <c r="AC426" s="545"/>
    </row>
    <row r="427" spans="1:30" s="38" customFormat="1" ht="40.15" customHeight="1" outlineLevel="1" x14ac:dyDescent="0.25">
      <c r="A427" s="39">
        <v>294</v>
      </c>
      <c r="B427" s="39" t="s">
        <v>762</v>
      </c>
      <c r="C427" s="24" t="s">
        <v>21</v>
      </c>
      <c r="D427" s="44" t="s">
        <v>1085</v>
      </c>
      <c r="E427" s="549" t="s">
        <v>672</v>
      </c>
      <c r="F427" s="33"/>
      <c r="G427" s="24" t="s">
        <v>333</v>
      </c>
      <c r="H427" s="24" t="str">
        <f>IFERROR(IF(OR(O427&lt;&gt;"",P427&lt;&gt;"",Q427&lt;&gt;""),"Opt 2: "&amp;VLOOKUP(N427,Deliverables!$A$4:$G$42,3,FALSE)&amp;CHAR(10),"")&amp; IF(S427&lt;&gt;"","Opt 5: "&amp;VLOOKUP(R427,Deliverables!$A$4:$G$42,4,FALSE)&amp;CHAR(10),"")&amp; IF(OR(U427&lt;&gt;"",V427&lt;&gt;"",W427&lt;&gt;""),"Opt 3: "&amp;VLOOKUP(T427,Deliverables!$A$4:$G$42,5,FALSE)&amp;CHAR(10),"")&amp; IF(Y427&lt;&gt;"","Opt 4: "&amp;VLOOKUP(X427,Deliverables!$A$4:$G$42,6,FALSE)&amp;CHAR(10),"")&amp; IF(AA427&lt;&gt;"","Opt 7: "&amp;VLOOKUP(Z427,Deliverables!$A$4:$G$42,7,FALSE),""),"&lt;Autofilled&gt;")</f>
        <v>Opt 3: RAN5#87 (May-20)
Opt 4: RAN5#87 (May-20)
Opt 7: RAN5#87 (May-20)</v>
      </c>
      <c r="I427" s="24"/>
      <c r="J427" s="536" t="s">
        <v>1072</v>
      </c>
      <c r="K427" s="53">
        <v>1</v>
      </c>
      <c r="L427" s="37">
        <f t="shared" si="20"/>
        <v>0</v>
      </c>
      <c r="M427" s="152"/>
      <c r="N427" s="137"/>
      <c r="O427" s="105"/>
      <c r="P427" s="105"/>
      <c r="Q427" s="132"/>
      <c r="R427" s="121"/>
      <c r="S427" s="132"/>
      <c r="T427" s="572">
        <v>8</v>
      </c>
      <c r="U427" s="104">
        <v>0</v>
      </c>
      <c r="V427" s="104"/>
      <c r="W427" s="132"/>
      <c r="X427" s="121">
        <v>1</v>
      </c>
      <c r="Y427" s="132">
        <v>0</v>
      </c>
      <c r="Z427" s="121">
        <v>1</v>
      </c>
      <c r="AA427" s="132">
        <v>0</v>
      </c>
      <c r="AB427" s="41"/>
      <c r="AC427" s="545"/>
    </row>
    <row r="428" spans="1:30" s="38" customFormat="1" ht="40.15" customHeight="1" outlineLevel="1" x14ac:dyDescent="0.25">
      <c r="A428" s="39">
        <v>295</v>
      </c>
      <c r="B428" s="39" t="s">
        <v>762</v>
      </c>
      <c r="C428" s="24" t="s">
        <v>21</v>
      </c>
      <c r="D428" s="44" t="s">
        <v>1086</v>
      </c>
      <c r="E428" s="549" t="s">
        <v>673</v>
      </c>
      <c r="F428" s="33"/>
      <c r="G428" s="24" t="s">
        <v>333</v>
      </c>
      <c r="H428" s="24" t="str">
        <f>IFERROR(IF(OR(O428&lt;&gt;"",P428&lt;&gt;"",Q428&lt;&gt;""),"Opt 2: "&amp;VLOOKUP(N428,Deliverables!$A$4:$G$42,3,FALSE)&amp;CHAR(10),"")&amp; IF(S428&lt;&gt;"","Opt 5: "&amp;VLOOKUP(R428,Deliverables!$A$4:$G$42,4,FALSE)&amp;CHAR(10),"")&amp; IF(OR(U428&lt;&gt;"",V428&lt;&gt;"",W428&lt;&gt;""),"Opt 3: "&amp;VLOOKUP(T428,Deliverables!$A$4:$G$42,5,FALSE)&amp;CHAR(10),"")&amp; IF(Y428&lt;&gt;"","Opt 4: "&amp;VLOOKUP(X428,Deliverables!$A$4:$G$42,6,FALSE)&amp;CHAR(10),"")&amp; IF(AA428&lt;&gt;"","Opt 7: "&amp;VLOOKUP(Z428,Deliverables!$A$4:$G$42,7,FALSE),""),"&lt;Autofilled&gt;")</f>
        <v>Opt 3: RAN5#87 (May-20)
Opt 7: RAN5#87 (May-20)</v>
      </c>
      <c r="I428" s="24"/>
      <c r="J428" s="536" t="s">
        <v>1072</v>
      </c>
      <c r="K428" s="53">
        <v>1</v>
      </c>
      <c r="L428" s="37">
        <f t="shared" si="20"/>
        <v>0</v>
      </c>
      <c r="M428" s="152"/>
      <c r="N428" s="137"/>
      <c r="O428" s="105"/>
      <c r="P428" s="105"/>
      <c r="Q428" s="132"/>
      <c r="R428" s="121"/>
      <c r="S428" s="132"/>
      <c r="T428" s="572">
        <v>8</v>
      </c>
      <c r="U428" s="104">
        <v>0</v>
      </c>
      <c r="V428" s="104"/>
      <c r="W428" s="132"/>
      <c r="X428" s="121">
        <v>1</v>
      </c>
      <c r="Y428" s="570"/>
      <c r="Z428" s="121">
        <v>1</v>
      </c>
      <c r="AA428" s="132">
        <v>0</v>
      </c>
      <c r="AB428" s="41"/>
      <c r="AC428" s="545"/>
    </row>
    <row r="429" spans="1:30" s="543" customFormat="1" ht="40.15" customHeight="1" outlineLevel="1" x14ac:dyDescent="0.25">
      <c r="A429" s="544">
        <v>296</v>
      </c>
      <c r="B429" s="544" t="s">
        <v>762</v>
      </c>
      <c r="C429" s="536" t="s">
        <v>21</v>
      </c>
      <c r="D429" s="549" t="s">
        <v>1090</v>
      </c>
      <c r="E429" s="536" t="s">
        <v>1091</v>
      </c>
      <c r="F429" s="538"/>
      <c r="G429" s="629"/>
      <c r="H429" s="536" t="str">
        <f>IFERROR(IF(OR(O429&lt;&gt;"",P429&lt;&gt;"",Q429&lt;&gt;""),"Opt 2: "&amp;VLOOKUP(N429,Deliverables!$A$4:$G$42,3,FALSE)&amp;CHAR(10),"")&amp; IF(S429&lt;&gt;"","Opt 5: "&amp;VLOOKUP(R429,Deliverables!$A$4:$G$42,4,FALSE)&amp;CHAR(10),"")&amp; IF(OR(U429&lt;&gt;"",V429&lt;&gt;"",W429&lt;&gt;""),"Opt 3: "&amp;VLOOKUP(T429,Deliverables!$A$4:$G$42,5,FALSE)&amp;CHAR(10),"")&amp; IF(Y429&lt;&gt;"","Opt 4: "&amp;VLOOKUP(X429,Deliverables!$A$4:$G$42,6,FALSE)&amp;CHAR(10),"")&amp; IF(AA429&lt;&gt;"","Opt 7: "&amp;VLOOKUP(Z429,Deliverables!$A$4:$G$42,7,FALSE),""),"&lt;Autofilled&gt;")</f>
        <v xml:space="preserve">Opt 4: RAN5#88 (Aug-20)
</v>
      </c>
      <c r="I429" s="536"/>
      <c r="J429" s="536"/>
      <c r="K429" s="550">
        <v>1</v>
      </c>
      <c r="L429" s="542">
        <f t="shared" si="20"/>
        <v>0</v>
      </c>
      <c r="M429" s="575"/>
      <c r="N429" s="574"/>
      <c r="O429" s="571"/>
      <c r="P429" s="571"/>
      <c r="Q429" s="573"/>
      <c r="R429" s="572"/>
      <c r="S429" s="573"/>
      <c r="T429" s="572"/>
      <c r="U429" s="570"/>
      <c r="V429" s="570"/>
      <c r="W429" s="573"/>
      <c r="X429" s="572">
        <v>2</v>
      </c>
      <c r="Y429" s="573">
        <v>0</v>
      </c>
      <c r="Z429" s="572">
        <v>1</v>
      </c>
      <c r="AA429" s="570"/>
      <c r="AB429" s="546"/>
      <c r="AC429" s="545"/>
    </row>
    <row r="430" spans="1:30" s="38" customFormat="1" ht="40.15" customHeight="1" outlineLevel="1" x14ac:dyDescent="0.25">
      <c r="A430" s="39">
        <v>297</v>
      </c>
      <c r="B430" s="39" t="s">
        <v>762</v>
      </c>
      <c r="C430" s="24" t="s">
        <v>21</v>
      </c>
      <c r="D430" s="44" t="s">
        <v>279</v>
      </c>
      <c r="E430" s="549" t="s">
        <v>712</v>
      </c>
      <c r="F430" s="33"/>
      <c r="G430" s="24" t="s">
        <v>333</v>
      </c>
      <c r="H430" s="24" t="str">
        <f>IFERROR(IF(OR(O430&lt;&gt;"",P430&lt;&gt;"",Q430&lt;&gt;""),"Opt 2: "&amp;VLOOKUP(N430,Deliverables!$A$4:$G$42,3,FALSE)&amp;CHAR(10),"")&amp; IF(S430&lt;&gt;"","Opt 5: "&amp;VLOOKUP(R430,Deliverables!$A$4:$G$42,4,FALSE)&amp;CHAR(10),"")&amp; IF(OR(U430&lt;&gt;"",V430&lt;&gt;"",W430&lt;&gt;""),"Opt 3: "&amp;VLOOKUP(T430,Deliverables!$A$4:$G$42,5,FALSE)&amp;CHAR(10),"")&amp; IF(Y430&lt;&gt;"","Opt 4: "&amp;VLOOKUP(X430,Deliverables!$A$4:$G$42,6,FALSE)&amp;CHAR(10),"")&amp; IF(AA430&lt;&gt;"","Opt 7: "&amp;VLOOKUP(Z430,Deliverables!$A$4:$G$42,7,FALSE),""),"&lt;Autofilled&gt;")</f>
        <v>Opt 3: RAN5#88 (Aug-20)
  MU: RAN5#87 (May-20)
  TT: RAN5#87 (May-20)
Opt 4: RAN5#87 (May-20)
Opt 7: RAN5#87 (May-20)</v>
      </c>
      <c r="I430" s="24" t="s">
        <v>733</v>
      </c>
      <c r="J430" s="24" t="s">
        <v>1072</v>
      </c>
      <c r="K430" s="53">
        <v>1</v>
      </c>
      <c r="L430" s="37">
        <f t="shared" si="18"/>
        <v>0.69999999999999984</v>
      </c>
      <c r="M430" s="152"/>
      <c r="N430" s="137"/>
      <c r="O430" s="105"/>
      <c r="P430" s="105"/>
      <c r="Q430" s="132"/>
      <c r="R430" s="121"/>
      <c r="S430" s="132"/>
      <c r="T430" s="572" t="s">
        <v>1306</v>
      </c>
      <c r="U430" s="104"/>
      <c r="V430" s="104">
        <v>0.7</v>
      </c>
      <c r="W430" s="132"/>
      <c r="X430" s="121">
        <v>1</v>
      </c>
      <c r="Y430" s="132">
        <v>0.7</v>
      </c>
      <c r="Z430" s="121">
        <v>1</v>
      </c>
      <c r="AA430" s="132">
        <v>0.7</v>
      </c>
      <c r="AB430" s="41"/>
      <c r="AC430" s="545"/>
      <c r="AD430" s="84"/>
    </row>
    <row r="431" spans="1:30" s="74" customFormat="1" ht="40.15" customHeight="1" outlineLevel="1" x14ac:dyDescent="0.25">
      <c r="A431" s="64"/>
      <c r="B431" s="64"/>
      <c r="C431" s="65" t="s">
        <v>21</v>
      </c>
      <c r="D431" s="68" t="s">
        <v>1076</v>
      </c>
      <c r="E431" s="82" t="s">
        <v>1077</v>
      </c>
      <c r="F431" s="68"/>
      <c r="G431" s="65"/>
      <c r="H431" s="65" t="str">
        <f>IFERROR(IF(OR(O431&lt;&gt;"",P431&lt;&gt;"",Q431&lt;&gt;""),"Opt 2: "&amp;VLOOKUP(N431,Deliverables!$A$4:$G$42,3,FALSE)&amp;CHAR(10),"")&amp; IF(S431&lt;&gt;"","Opt 5: "&amp;VLOOKUP(R431,Deliverables!$A$4:$G$42,4,FALSE)&amp;CHAR(10),"")&amp; IF(OR(U431&lt;&gt;"",V431&lt;&gt;"",W431&lt;&gt;""),"Opt 3: "&amp;VLOOKUP(T431,Deliverables!$A$4:$G$42,5,FALSE)&amp;CHAR(10),"")&amp; IF(Y431&lt;&gt;"","Opt 4: "&amp;VLOOKUP(X431,Deliverables!$A$4:$G$42,6,FALSE)&amp;CHAR(10),"")&amp; IF(AA431&lt;&gt;"","Opt 7: "&amp;VLOOKUP(Z431,Deliverables!$A$4:$G$42,7,FALSE),""),"&lt;Autofilled&gt;")</f>
        <v/>
      </c>
      <c r="I431" s="65"/>
      <c r="J431" s="65"/>
      <c r="K431" s="53">
        <v>0</v>
      </c>
      <c r="L431" s="37" t="str">
        <f>IF(COUNT(O431,P431,Q431,S431,U431,V431,W431,Y431,AA431)&gt;0,SUM(O431,P431,Q431,S431,U431,V431,W431,Y431,AA431)/COUNT(O431,P431,Q431,S431,U431,V431,W431,Y431,AA431),"")</f>
        <v/>
      </c>
      <c r="M431" s="152"/>
      <c r="N431" s="137"/>
      <c r="O431" s="105"/>
      <c r="P431" s="105"/>
      <c r="Q431" s="132"/>
      <c r="R431" s="121"/>
      <c r="S431" s="132"/>
      <c r="T431" s="121"/>
      <c r="U431" s="104"/>
      <c r="V431" s="104"/>
      <c r="W431" s="132"/>
      <c r="X431" s="121"/>
      <c r="Y431" s="132"/>
      <c r="Z431" s="121"/>
      <c r="AA431" s="132"/>
      <c r="AB431" s="73"/>
      <c r="AC431" s="545"/>
    </row>
    <row r="432" spans="1:30" s="38" customFormat="1" ht="40.15" customHeight="1" outlineLevel="1" x14ac:dyDescent="0.25">
      <c r="A432" s="39">
        <v>298</v>
      </c>
      <c r="B432" s="39" t="s">
        <v>762</v>
      </c>
      <c r="C432" s="24" t="s">
        <v>21</v>
      </c>
      <c r="D432" s="44" t="s">
        <v>1080</v>
      </c>
      <c r="E432" s="549" t="s">
        <v>713</v>
      </c>
      <c r="F432" s="33"/>
      <c r="G432" s="24" t="s">
        <v>333</v>
      </c>
      <c r="H432" s="24" t="str">
        <f>IFERROR(IF(OR(O432&lt;&gt;"",P432&lt;&gt;"",Q432&lt;&gt;""),"Opt 2: "&amp;VLOOKUP(N432,Deliverables!$A$4:$G$42,3,FALSE)&amp;CHAR(10),"")&amp; IF(S432&lt;&gt;"","Opt 5: "&amp;VLOOKUP(R432,Deliverables!$A$4:$G$42,4,FALSE)&amp;CHAR(10),"")&amp; IF(OR(U432&lt;&gt;"",V432&lt;&gt;"",W432&lt;&gt;""),"Opt 3: "&amp;VLOOKUP(T432,Deliverables!$A$4:$G$42,5,FALSE)&amp;CHAR(10),"")&amp; IF(Y432&lt;&gt;"","Opt 4: "&amp;VLOOKUP(X432,Deliverables!$A$4:$G$42,6,FALSE)&amp;CHAR(10),"")&amp; IF(AA432&lt;&gt;"","Opt 7: "&amp;VLOOKUP(Z432,Deliverables!$A$4:$G$42,7,FALSE),""),"&lt;Autofilled&gt;")</f>
        <v>Opt 3: RAN5#88 (Aug-20)
  MU: RAN5#87 (May-20)
  TT: RAN5#87 (May-20)
Opt 4: RAN5#87 (May-20)
Opt 7: RAN5#87 (May-20)</v>
      </c>
      <c r="I432" s="24" t="s">
        <v>754</v>
      </c>
      <c r="J432" s="24"/>
      <c r="K432" s="53">
        <v>1</v>
      </c>
      <c r="L432" s="37">
        <f t="shared" si="18"/>
        <v>0.5</v>
      </c>
      <c r="M432" s="152"/>
      <c r="N432" s="137"/>
      <c r="O432" s="105"/>
      <c r="P432" s="105"/>
      <c r="Q432" s="132"/>
      <c r="R432" s="121"/>
      <c r="S432" s="132"/>
      <c r="T432" s="572" t="s">
        <v>1306</v>
      </c>
      <c r="U432" s="104"/>
      <c r="V432" s="104">
        <v>0.5</v>
      </c>
      <c r="W432" s="132"/>
      <c r="X432" s="121">
        <v>1</v>
      </c>
      <c r="Y432" s="132">
        <v>0.5</v>
      </c>
      <c r="Z432" s="121">
        <v>1</v>
      </c>
      <c r="AA432" s="132">
        <v>0.5</v>
      </c>
      <c r="AB432" s="41"/>
      <c r="AC432" s="545"/>
      <c r="AD432" s="103"/>
    </row>
    <row r="433" spans="1:30" s="38" customFormat="1" ht="40.15" customHeight="1" outlineLevel="1" x14ac:dyDescent="0.25">
      <c r="A433" s="39">
        <v>299</v>
      </c>
      <c r="B433" s="39" t="s">
        <v>762</v>
      </c>
      <c r="C433" s="24" t="s">
        <v>21</v>
      </c>
      <c r="D433" s="44" t="s">
        <v>1078</v>
      </c>
      <c r="E433" s="549" t="s">
        <v>714</v>
      </c>
      <c r="F433" s="33"/>
      <c r="G433" s="24" t="s">
        <v>333</v>
      </c>
      <c r="H433" s="24" t="str">
        <f>IFERROR(IF(OR(O433&lt;&gt;"",P433&lt;&gt;"",Q433&lt;&gt;""),"Opt 2: "&amp;VLOOKUP(N433,Deliverables!$A$4:$G$42,3,FALSE)&amp;CHAR(10),"")&amp; IF(S433&lt;&gt;"","Opt 5: "&amp;VLOOKUP(R433,Deliverables!$A$4:$G$42,4,FALSE)&amp;CHAR(10),"")&amp; IF(OR(U433&lt;&gt;"",V433&lt;&gt;"",W433&lt;&gt;""),"Opt 3: "&amp;VLOOKUP(T433,Deliverables!$A$4:$G$42,5,FALSE)&amp;CHAR(10),"")&amp; IF(Y433&lt;&gt;"","Opt 4: "&amp;VLOOKUP(X433,Deliverables!$A$4:$G$42,6,FALSE)&amp;CHAR(10),"")&amp; IF(AA433&lt;&gt;"","Opt 7: "&amp;VLOOKUP(Z433,Deliverables!$A$4:$G$42,7,FALSE),""),"&lt;Autofilled&gt;")</f>
        <v>Opt 3: RAN5#88 (Aug-20)
  MU: RAN5#87 (May-20)
  TT: RAN5#87 (May-20)
Opt 4: RAN5#87 (May-20)
Opt 7: RAN5#87 (May-20)</v>
      </c>
      <c r="I433" s="24" t="s">
        <v>755</v>
      </c>
      <c r="J433" s="24"/>
      <c r="K433" s="53">
        <v>1</v>
      </c>
      <c r="L433" s="37">
        <f t="shared" si="18"/>
        <v>0.5</v>
      </c>
      <c r="M433" s="152"/>
      <c r="N433" s="137"/>
      <c r="O433" s="105"/>
      <c r="P433" s="105"/>
      <c r="Q433" s="132"/>
      <c r="R433" s="121"/>
      <c r="S433" s="132"/>
      <c r="T433" s="572" t="s">
        <v>1306</v>
      </c>
      <c r="U433" s="104"/>
      <c r="V433" s="104">
        <v>0.5</v>
      </c>
      <c r="W433" s="132"/>
      <c r="X433" s="121">
        <v>1</v>
      </c>
      <c r="Y433" s="132">
        <v>0.5</v>
      </c>
      <c r="Z433" s="121">
        <v>1</v>
      </c>
      <c r="AA433" s="132">
        <v>0.5</v>
      </c>
      <c r="AB433" s="41"/>
      <c r="AC433" s="545"/>
      <c r="AD433" s="103"/>
    </row>
    <row r="434" spans="1:30" s="38" customFormat="1" ht="40.15" customHeight="1" outlineLevel="1" x14ac:dyDescent="0.25">
      <c r="A434" s="39">
        <v>300</v>
      </c>
      <c r="B434" s="39" t="s">
        <v>762</v>
      </c>
      <c r="C434" s="24" t="s">
        <v>21</v>
      </c>
      <c r="D434" s="44" t="s">
        <v>1079</v>
      </c>
      <c r="E434" s="549" t="s">
        <v>715</v>
      </c>
      <c r="F434" s="33"/>
      <c r="G434" s="24" t="s">
        <v>333</v>
      </c>
      <c r="H434" s="24" t="str">
        <f>IFERROR(IF(OR(O434&lt;&gt;"",P434&lt;&gt;"",Q434&lt;&gt;""),"Opt 2: "&amp;VLOOKUP(N434,Deliverables!$A$4:$G$42,3,FALSE)&amp;CHAR(10),"")&amp; IF(S434&lt;&gt;"","Opt 5: "&amp;VLOOKUP(R434,Deliverables!$A$4:$G$42,4,FALSE)&amp;CHAR(10),"")&amp; IF(OR(U434&lt;&gt;"",V434&lt;&gt;"",W434&lt;&gt;""),"Opt 3: "&amp;VLOOKUP(T434,Deliverables!$A$4:$G$42,5,FALSE)&amp;CHAR(10),"")&amp; IF(Y434&lt;&gt;"","Opt 4: "&amp;VLOOKUP(X434,Deliverables!$A$4:$G$42,6,FALSE)&amp;CHAR(10),"")&amp; IF(AA434&lt;&gt;"","Opt 7: "&amp;VLOOKUP(Z434,Deliverables!$A$4:$G$42,7,FALSE),""),"&lt;Autofilled&gt;")</f>
        <v>Opt 3: RAN5#88 (Aug-20)
  MU: RAN5#87 (May-20)
  TT: RAN5#87 (May-20)
Opt 4: RAN5#87 (May-20)
Opt 7: RAN5#87 (May-20)</v>
      </c>
      <c r="I434" s="24" t="s">
        <v>756</v>
      </c>
      <c r="J434" s="24"/>
      <c r="K434" s="53">
        <v>1</v>
      </c>
      <c r="L434" s="37">
        <f t="shared" si="18"/>
        <v>0.5</v>
      </c>
      <c r="M434" s="152"/>
      <c r="N434" s="137"/>
      <c r="O434" s="105"/>
      <c r="P434" s="105"/>
      <c r="Q434" s="132"/>
      <c r="R434" s="121"/>
      <c r="S434" s="132"/>
      <c r="T434" s="572" t="s">
        <v>1306</v>
      </c>
      <c r="U434" s="104"/>
      <c r="V434" s="104">
        <v>0.5</v>
      </c>
      <c r="W434" s="132"/>
      <c r="X434" s="121">
        <v>1</v>
      </c>
      <c r="Y434" s="132">
        <v>0.5</v>
      </c>
      <c r="Z434" s="121">
        <v>1</v>
      </c>
      <c r="AA434" s="132">
        <v>0.5</v>
      </c>
      <c r="AB434" s="41"/>
      <c r="AC434" s="545"/>
      <c r="AD434" s="103"/>
    </row>
    <row r="435" spans="1:30" s="38" customFormat="1" ht="40.15" customHeight="1" outlineLevel="1" x14ac:dyDescent="0.25">
      <c r="A435" s="39">
        <v>301</v>
      </c>
      <c r="B435" s="39" t="s">
        <v>762</v>
      </c>
      <c r="C435" s="24" t="s">
        <v>21</v>
      </c>
      <c r="D435" s="44" t="s">
        <v>1081</v>
      </c>
      <c r="E435" s="549" t="s">
        <v>716</v>
      </c>
      <c r="F435" s="33"/>
      <c r="G435" s="24" t="s">
        <v>333</v>
      </c>
      <c r="H435" s="24" t="str">
        <f>IFERROR(IF(OR(O435&lt;&gt;"",P435&lt;&gt;"",Q435&lt;&gt;""),"Opt 2: "&amp;VLOOKUP(N435,Deliverables!$A$4:$G$42,3,FALSE)&amp;CHAR(10),"")&amp; IF(S435&lt;&gt;"","Opt 5: "&amp;VLOOKUP(R435,Deliverables!$A$4:$G$42,4,FALSE)&amp;CHAR(10),"")&amp; IF(OR(U435&lt;&gt;"",V435&lt;&gt;"",W435&lt;&gt;""),"Opt 3: "&amp;VLOOKUP(T435,Deliverables!$A$4:$G$42,5,FALSE)&amp;CHAR(10),"")&amp; IF(Y435&lt;&gt;"","Opt 4: "&amp;VLOOKUP(X435,Deliverables!$A$4:$G$42,6,FALSE)&amp;CHAR(10),"")&amp; IF(AA435&lt;&gt;"","Opt 7: "&amp;VLOOKUP(Z435,Deliverables!$A$4:$G$42,7,FALSE),""),"&lt;Autofilled&gt;")</f>
        <v>Opt 3: RAN5#88 (Aug-20)
  MU: RAN5#87 (May-20)
  TT: RAN5#87 (May-20)
Opt 4: RAN5#87 (May-20)
Opt 7: RAN5#87 (May-20)</v>
      </c>
      <c r="I435" s="24" t="s">
        <v>757</v>
      </c>
      <c r="J435" s="24"/>
      <c r="K435" s="53">
        <v>1</v>
      </c>
      <c r="L435" s="37">
        <f t="shared" si="18"/>
        <v>0.5</v>
      </c>
      <c r="M435" s="152"/>
      <c r="N435" s="137"/>
      <c r="O435" s="105"/>
      <c r="P435" s="105"/>
      <c r="Q435" s="132"/>
      <c r="R435" s="121"/>
      <c r="S435" s="132"/>
      <c r="T435" s="572" t="s">
        <v>1306</v>
      </c>
      <c r="U435" s="104"/>
      <c r="V435" s="104">
        <v>0.5</v>
      </c>
      <c r="W435" s="132"/>
      <c r="X435" s="121">
        <v>1</v>
      </c>
      <c r="Y435" s="132">
        <v>0.5</v>
      </c>
      <c r="Z435" s="121">
        <v>1</v>
      </c>
      <c r="AA435" s="132">
        <v>0.5</v>
      </c>
      <c r="AB435" s="41"/>
      <c r="AC435" s="545"/>
      <c r="AD435" s="103"/>
    </row>
    <row r="436" spans="1:30" s="539" customFormat="1" ht="43.15" customHeight="1" outlineLevel="1" x14ac:dyDescent="0.25">
      <c r="A436" s="544">
        <v>302</v>
      </c>
      <c r="B436" s="544" t="s">
        <v>762</v>
      </c>
      <c r="C436" s="536" t="s">
        <v>21</v>
      </c>
      <c r="D436" s="549" t="s">
        <v>1344</v>
      </c>
      <c r="E436" s="629" t="s">
        <v>1346</v>
      </c>
      <c r="F436" s="536"/>
      <c r="G436" s="536" t="s">
        <v>333</v>
      </c>
      <c r="H436" s="536" t="str">
        <f>IFERROR(IF(OR(O436&lt;&gt;"",P436&lt;&gt;"",Q436&lt;&gt;""),"Opt 2: "&amp;VLOOKUP(N436,Deliverables!$A$4:$G$42,3,FALSE)&amp;CHAR(10),"")&amp; IF(S436&lt;&gt;"","Opt 5: "&amp;VLOOKUP(R436,Deliverables!$A$4:$G$42,4,FALSE)&amp;CHAR(10),"")&amp; IF(OR(U436&lt;&gt;"",V436&lt;&gt;"",W436&lt;&gt;""),"Opt 3: "&amp;VLOOKUP(T436,Deliverables!$A$4:$G$42,5,FALSE)&amp;CHAR(10),"")&amp; IF(Y436&lt;&gt;"","Opt 4: "&amp;VLOOKUP(X436,Deliverables!$A$4:$G$42,6,FALSE)&amp;CHAR(10),"")&amp; IF(AA436&lt;&gt;"","Opt 7: "&amp;VLOOKUP(Z436,Deliverables!$A$4:$G$42,7,FALSE),""),"&lt;Autofilled&gt;")</f>
        <v>Opt 3: RAN5#88 (Aug-20)
  MU: RAN5#87 (May-20)
  TT: RAN5#87 (May-20)
Opt 4: RAN5#87 (May-20)
Opt 7: RAN5#87 (May-20)</v>
      </c>
      <c r="I436" s="618"/>
      <c r="J436" s="536" t="s">
        <v>1364</v>
      </c>
      <c r="K436" s="550">
        <v>1</v>
      </c>
      <c r="L436" s="542">
        <f>IF(COUNT(O436,P436,Q436,S436,U436,V436,W436,Y436,AA436)&gt;0,SUM(O436,P436,Q436,S436,U436,V436,W436,Y436,AA436)/COUNT(O436,P436,Q436,S436,U436,V436,W436,Y436,AA436),"")</f>
        <v>0</v>
      </c>
      <c r="M436" s="575"/>
      <c r="N436" s="574"/>
      <c r="O436" s="571"/>
      <c r="P436" s="571"/>
      <c r="Q436" s="625"/>
      <c r="R436" s="572"/>
      <c r="S436" s="625"/>
      <c r="T436" s="572" t="s">
        <v>1306</v>
      </c>
      <c r="U436" s="619"/>
      <c r="V436" s="619">
        <v>0</v>
      </c>
      <c r="W436" s="625"/>
      <c r="X436" s="572">
        <v>1</v>
      </c>
      <c r="Y436" s="619">
        <v>0</v>
      </c>
      <c r="Z436" s="572">
        <v>1</v>
      </c>
      <c r="AA436" s="619">
        <v>0</v>
      </c>
      <c r="AB436" s="547"/>
      <c r="AC436" s="545"/>
      <c r="AD436" s="551"/>
    </row>
    <row r="437" spans="1:30" s="38" customFormat="1" ht="40.15" customHeight="1" outlineLevel="1" x14ac:dyDescent="0.25">
      <c r="A437" s="39">
        <v>303</v>
      </c>
      <c r="B437" s="540" t="s">
        <v>762</v>
      </c>
      <c r="C437" s="24" t="s">
        <v>21</v>
      </c>
      <c r="D437" s="44" t="s">
        <v>430</v>
      </c>
      <c r="E437" s="549" t="s">
        <v>669</v>
      </c>
      <c r="F437" s="33"/>
      <c r="G437" s="24" t="s">
        <v>333</v>
      </c>
      <c r="H437" s="24" t="str">
        <f>IFERROR(IF(OR(O437&lt;&gt;"",P437&lt;&gt;"",Q437&lt;&gt;""),"Opt 2: "&amp;VLOOKUP(N437,Deliverables!$A$4:$G$42,3,FALSE)&amp;CHAR(10),"")&amp; IF(S437&lt;&gt;"","Opt 5: "&amp;VLOOKUP(R437,Deliverables!$A$4:$G$42,4,FALSE)&amp;CHAR(10),"")&amp; IF(OR(U437&lt;&gt;"",V437&lt;&gt;"",W437&lt;&gt;""),"Opt 3: "&amp;VLOOKUP(T437,Deliverables!$A$4:$G$42,5,FALSE)&amp;CHAR(10),"")&amp; IF(Y437&lt;&gt;"","Opt 4: "&amp;VLOOKUP(X437,Deliverables!$A$4:$G$42,6,FALSE)&amp;CHAR(10),"")&amp; IF(AA437&lt;&gt;"","Opt 7: "&amp;VLOOKUP(Z437,Deliverables!$A$4:$G$42,7,FALSE),""),"&lt;Autofilled&gt;")</f>
        <v>Opt 3: RAN5#83 (May-19)
  MU: RAN5#84 (Aug-19)
  TT: RAN5#84 (Aug-19)
Opt 4: RAN5#87 (May-20)
Opt 7: RAN5#87 (May-20)</v>
      </c>
      <c r="I437" s="24" t="s">
        <v>747</v>
      </c>
      <c r="J437" s="36" t="s">
        <v>785</v>
      </c>
      <c r="K437" s="53">
        <v>0.4</v>
      </c>
      <c r="L437" s="37">
        <f t="shared" si="18"/>
        <v>1</v>
      </c>
      <c r="M437" s="152"/>
      <c r="N437" s="137"/>
      <c r="O437" s="105"/>
      <c r="P437" s="105"/>
      <c r="Q437" s="132"/>
      <c r="R437" s="121"/>
      <c r="S437" s="132"/>
      <c r="T437" s="121" t="s">
        <v>467</v>
      </c>
      <c r="U437" s="104"/>
      <c r="V437" s="104"/>
      <c r="W437" s="132">
        <v>1</v>
      </c>
      <c r="X437" s="121">
        <v>1</v>
      </c>
      <c r="Y437" s="132">
        <v>1</v>
      </c>
      <c r="Z437" s="121">
        <v>1</v>
      </c>
      <c r="AA437" s="132">
        <v>1</v>
      </c>
      <c r="AB437" s="41"/>
      <c r="AC437" s="545"/>
    </row>
    <row r="438" spans="1:30" s="539" customFormat="1" ht="43.15" customHeight="1" outlineLevel="1" x14ac:dyDescent="0.25">
      <c r="A438" s="544">
        <v>304</v>
      </c>
      <c r="B438" s="544" t="s">
        <v>762</v>
      </c>
      <c r="C438" s="536" t="s">
        <v>21</v>
      </c>
      <c r="D438" s="549" t="s">
        <v>1345</v>
      </c>
      <c r="E438" s="629" t="s">
        <v>1347</v>
      </c>
      <c r="F438" s="536"/>
      <c r="G438" s="536" t="s">
        <v>333</v>
      </c>
      <c r="H438" s="536" t="str">
        <f>IFERROR(IF(OR(O438&lt;&gt;"",P438&lt;&gt;"",Q438&lt;&gt;""),"Opt 2: "&amp;VLOOKUP(N438,Deliverables!$A$4:$G$42,3,FALSE)&amp;CHAR(10),"")&amp; IF(S438&lt;&gt;"","Opt 5: "&amp;VLOOKUP(R438,Deliverables!$A$4:$G$42,4,FALSE)&amp;CHAR(10),"")&amp; IF(OR(U438&lt;&gt;"",V438&lt;&gt;"",W438&lt;&gt;""),"Opt 3: "&amp;VLOOKUP(T438,Deliverables!$A$4:$G$42,5,FALSE)&amp;CHAR(10),"")&amp; IF(Y438&lt;&gt;"","Opt 4: "&amp;VLOOKUP(X438,Deliverables!$A$4:$G$42,6,FALSE)&amp;CHAR(10),"")&amp; IF(AA438&lt;&gt;"","Opt 7: "&amp;VLOOKUP(Z438,Deliverables!$A$4:$G$42,7,FALSE),""),"&lt;Autofilled&gt;")</f>
        <v>Opt 3: RAN5#88 (Aug-20)
  MU: RAN5#87 (May-20)
  TT: RAN5#87 (May-20)
Opt 4: RAN5#87 (May-20)
Opt 7: RAN5#87 (May-20)</v>
      </c>
      <c r="I438" s="618"/>
      <c r="J438" s="618" t="s">
        <v>1363</v>
      </c>
      <c r="K438" s="550">
        <v>0.4</v>
      </c>
      <c r="L438" s="542">
        <f>IF(COUNT(O438,P438,Q438,S438,U438,V438,W438,Y438,AA438)&gt;0,SUM(O438,P438,Q438,S438,U438,V438,W438,Y438,AA438)/COUNT(O438,P438,Q438,S438,U438,V438,W438,Y438,AA438),"")</f>
        <v>0</v>
      </c>
      <c r="M438" s="575"/>
      <c r="N438" s="574"/>
      <c r="O438" s="571"/>
      <c r="P438" s="571"/>
      <c r="Q438" s="625"/>
      <c r="R438" s="572"/>
      <c r="S438" s="625"/>
      <c r="T438" s="572" t="s">
        <v>1306</v>
      </c>
      <c r="U438" s="619"/>
      <c r="V438" s="619">
        <v>0</v>
      </c>
      <c r="W438" s="625"/>
      <c r="X438" s="572">
        <v>1</v>
      </c>
      <c r="Y438" s="619">
        <v>0</v>
      </c>
      <c r="Z438" s="572">
        <v>1</v>
      </c>
      <c r="AA438" s="619">
        <v>0</v>
      </c>
      <c r="AB438" s="547"/>
      <c r="AC438" s="545"/>
      <c r="AD438" s="551"/>
    </row>
    <row r="439" spans="1:30" s="74" customFormat="1" ht="40.15" customHeight="1" outlineLevel="1" x14ac:dyDescent="0.25">
      <c r="A439" s="64"/>
      <c r="B439" s="64"/>
      <c r="C439" s="65" t="s">
        <v>21</v>
      </c>
      <c r="D439" s="65">
        <v>7.6</v>
      </c>
      <c r="E439" s="589" t="s">
        <v>1135</v>
      </c>
      <c r="F439" s="65"/>
      <c r="G439" s="65"/>
      <c r="H439" s="65" t="str">
        <f>IFERROR(IF(OR(O439&lt;&gt;"",P439&lt;&gt;"",Q439&lt;&gt;""),"Opt 2: "&amp;VLOOKUP(N439,Deliverables!$A$4:$G$42,3,FALSE)&amp;CHAR(10),"")&amp; IF(S439&lt;&gt;"","Opt 5: "&amp;VLOOKUP(R439,Deliverables!$A$4:$G$42,4,FALSE)&amp;CHAR(10),"")&amp; IF(OR(U439&lt;&gt;"",V439&lt;&gt;"",W439&lt;&gt;""),"Opt 3: "&amp;VLOOKUP(T439,Deliverables!$A$4:$G$42,5,FALSE)&amp;CHAR(10),"")&amp; IF(Y439&lt;&gt;"","Opt 4: "&amp;VLOOKUP(X439,Deliverables!$A$4:$G$42,6,FALSE)&amp;CHAR(10),"")&amp; IF(AA439&lt;&gt;"","Opt 7: "&amp;VLOOKUP(Z439,Deliverables!$A$4:$G$42,7,FALSE),""),"&lt;Autofilled&gt;")</f>
        <v/>
      </c>
      <c r="I439" s="65"/>
      <c r="J439" s="65"/>
      <c r="K439" s="53"/>
      <c r="L439" s="37" t="str">
        <f t="shared" si="18"/>
        <v/>
      </c>
      <c r="M439" s="152"/>
      <c r="N439" s="137"/>
      <c r="O439" s="105"/>
      <c r="P439" s="105"/>
      <c r="Q439" s="132"/>
      <c r="R439" s="121"/>
      <c r="S439" s="132"/>
      <c r="T439" s="121"/>
      <c r="U439" s="104"/>
      <c r="V439" s="104"/>
      <c r="W439" s="132"/>
      <c r="X439" s="121"/>
      <c r="Y439" s="132"/>
      <c r="Z439" s="121"/>
      <c r="AA439" s="132"/>
      <c r="AB439" s="73"/>
      <c r="AC439" s="545"/>
    </row>
    <row r="440" spans="1:30" s="543" customFormat="1" ht="25.5" outlineLevel="1" x14ac:dyDescent="0.25">
      <c r="A440" s="544">
        <v>305</v>
      </c>
      <c r="B440" s="540" t="s">
        <v>762</v>
      </c>
      <c r="C440" s="536" t="s">
        <v>21</v>
      </c>
      <c r="D440" s="536" t="s">
        <v>1087</v>
      </c>
      <c r="E440" s="549" t="s">
        <v>1089</v>
      </c>
      <c r="F440" s="536" t="s">
        <v>1245</v>
      </c>
      <c r="G440" s="536" t="s">
        <v>423</v>
      </c>
      <c r="H440" s="536" t="str">
        <f>IFERROR(IF(OR(O440&lt;&gt;"",P440&lt;&gt;"",Q440&lt;&gt;""),"Opt 2: "&amp;VLOOKUP(N440,Deliverables!$A$4:$G$42,3,FALSE)&amp;CHAR(10),"")&amp; IF(S440&lt;&gt;"","Opt 5: "&amp;VLOOKUP(R440,Deliverables!$A$4:$G$42,4,FALSE)&amp;CHAR(10),"")&amp; IF(OR(U440&lt;&gt;"",V440&lt;&gt;"",W440&lt;&gt;""),"Opt 3: "&amp;VLOOKUP(T440,Deliverables!$A$4:$G$42,5,FALSE)&amp;CHAR(10),"")&amp; IF(Y440&lt;&gt;"","Opt 4: "&amp;VLOOKUP(X440,Deliverables!$A$4:$G$42,6,FALSE)&amp;CHAR(10),"")&amp; IF(AA440&lt;&gt;"","Opt 7: "&amp;VLOOKUP(Z440,Deliverables!$A$4:$G$42,7,FALSE),""),"&lt;Autofilled&gt;")</f>
        <v xml:space="preserve">Opt 2: RAN5#84 (Aug-19)
</v>
      </c>
      <c r="I440" s="536"/>
      <c r="J440" s="536" t="s">
        <v>1058</v>
      </c>
      <c r="K440" s="550">
        <v>0.4</v>
      </c>
      <c r="L440" s="542">
        <f t="shared" si="18"/>
        <v>1</v>
      </c>
      <c r="M440" s="575"/>
      <c r="N440" s="574">
        <v>4</v>
      </c>
      <c r="O440" s="571"/>
      <c r="P440" s="571"/>
      <c r="Q440" s="573">
        <v>1</v>
      </c>
      <c r="R440" s="572">
        <v>1</v>
      </c>
      <c r="S440" s="573"/>
      <c r="T440" s="572"/>
      <c r="U440" s="570"/>
      <c r="V440" s="570"/>
      <c r="W440" s="573"/>
      <c r="X440" s="572"/>
      <c r="Y440" s="573"/>
      <c r="Z440" s="572"/>
      <c r="AA440" s="573"/>
      <c r="AB440" s="546"/>
      <c r="AC440" s="545"/>
    </row>
    <row r="441" spans="1:30" s="74" customFormat="1" ht="40.15" customHeight="1" outlineLevel="1" x14ac:dyDescent="0.25">
      <c r="A441" s="64"/>
      <c r="B441" s="64"/>
      <c r="C441" s="65" t="s">
        <v>21</v>
      </c>
      <c r="D441" s="65" t="s">
        <v>369</v>
      </c>
      <c r="E441" s="589" t="s">
        <v>1231</v>
      </c>
      <c r="F441" s="65"/>
      <c r="G441" s="65"/>
      <c r="H441" s="65" t="str">
        <f>IFERROR(IF(OR(O441&lt;&gt;"",P441&lt;&gt;"",Q441&lt;&gt;""),"Opt 2: "&amp;VLOOKUP(N441,Deliverables!$A$4:$G$42,3,FALSE)&amp;CHAR(10),"")&amp; IF(S441&lt;&gt;"","Opt 5: "&amp;VLOOKUP(R441,Deliverables!$A$4:$G$42,4,FALSE)&amp;CHAR(10),"")&amp; IF(OR(U441&lt;&gt;"",V441&lt;&gt;"",W441&lt;&gt;""),"Opt 3: "&amp;VLOOKUP(T441,Deliverables!$A$4:$G$42,5,FALSE)&amp;CHAR(10),"")&amp; IF(Y441&lt;&gt;"","Opt 4: "&amp;VLOOKUP(X441,Deliverables!$A$4:$G$42,6,FALSE)&amp;CHAR(10),"")&amp; IF(AA441&lt;&gt;"","Opt 7: "&amp;VLOOKUP(Z441,Deliverables!$A$4:$G$42,7,FALSE),""),"&lt;Autofilled&gt;")</f>
        <v/>
      </c>
      <c r="I441" s="65"/>
      <c r="J441" s="65"/>
      <c r="K441" s="53"/>
      <c r="L441" s="37" t="str">
        <f t="shared" si="18"/>
        <v/>
      </c>
      <c r="M441" s="152"/>
      <c r="N441" s="137"/>
      <c r="O441" s="105"/>
      <c r="P441" s="105"/>
      <c r="Q441" s="132"/>
      <c r="R441" s="121"/>
      <c r="S441" s="132"/>
      <c r="T441" s="121"/>
      <c r="U441" s="104"/>
      <c r="V441" s="104"/>
      <c r="W441" s="132"/>
      <c r="X441" s="121"/>
      <c r="Y441" s="132"/>
      <c r="Z441" s="121"/>
      <c r="AA441" s="132"/>
      <c r="AB441" s="73"/>
      <c r="AC441" s="545"/>
    </row>
    <row r="442" spans="1:30" s="74" customFormat="1" ht="40.15" customHeight="1" outlineLevel="1" x14ac:dyDescent="0.25">
      <c r="A442" s="64"/>
      <c r="B442" s="64"/>
      <c r="C442" s="65" t="s">
        <v>21</v>
      </c>
      <c r="D442" s="65" t="s">
        <v>370</v>
      </c>
      <c r="E442" s="65" t="s">
        <v>25</v>
      </c>
      <c r="F442" s="65"/>
      <c r="G442" s="65"/>
      <c r="H442" s="65" t="str">
        <f>IFERROR(IF(OR(O442&lt;&gt;"",P442&lt;&gt;"",Q442&lt;&gt;""),"Opt 2: "&amp;VLOOKUP(N442,Deliverables!$A$4:$G$42,3,FALSE)&amp;CHAR(10),"")&amp; IF(S442&lt;&gt;"","Opt 5: "&amp;VLOOKUP(R442,Deliverables!$A$4:$G$42,4,FALSE)&amp;CHAR(10),"")&amp; IF(OR(U442&lt;&gt;"",V442&lt;&gt;"",W442&lt;&gt;""),"Opt 3: "&amp;VLOOKUP(T442,Deliverables!$A$4:$G$42,5,FALSE)&amp;CHAR(10),"")&amp; IF(Y442&lt;&gt;"","Opt 4: "&amp;VLOOKUP(X442,Deliverables!$A$4:$G$42,6,FALSE)&amp;CHAR(10),"")&amp; IF(AA442&lt;&gt;"","Opt 7: "&amp;VLOOKUP(Z442,Deliverables!$A$4:$G$42,7,FALSE),""),"&lt;Autofilled&gt;")</f>
        <v/>
      </c>
      <c r="I442" s="65"/>
      <c r="J442" s="65"/>
      <c r="K442" s="53"/>
      <c r="L442" s="37" t="str">
        <f t="shared" si="18"/>
        <v/>
      </c>
      <c r="M442" s="152"/>
      <c r="N442" s="137"/>
      <c r="O442" s="105"/>
      <c r="P442" s="105"/>
      <c r="Q442" s="132"/>
      <c r="R442" s="121"/>
      <c r="S442" s="132"/>
      <c r="T442" s="121"/>
      <c r="U442" s="104"/>
      <c r="V442" s="104"/>
      <c r="W442" s="132"/>
      <c r="X442" s="121"/>
      <c r="Y442" s="132"/>
      <c r="Z442" s="121"/>
      <c r="AA442" s="132"/>
      <c r="AB442" s="73"/>
      <c r="AC442" s="545"/>
    </row>
    <row r="443" spans="1:30" s="74" customFormat="1" ht="40.15" customHeight="1" outlineLevel="1" x14ac:dyDescent="0.25">
      <c r="A443" s="64"/>
      <c r="B443" s="64"/>
      <c r="C443" s="65" t="s">
        <v>21</v>
      </c>
      <c r="D443" s="65" t="s">
        <v>371</v>
      </c>
      <c r="E443" s="589" t="s">
        <v>1232</v>
      </c>
      <c r="F443" s="65"/>
      <c r="G443" s="65"/>
      <c r="H443" s="65" t="str">
        <f>IFERROR(IF(OR(O443&lt;&gt;"",P443&lt;&gt;"",Q443&lt;&gt;""),"Opt 2: "&amp;VLOOKUP(N443,Deliverables!$A$4:$G$42,3,FALSE)&amp;CHAR(10),"")&amp; IF(S443&lt;&gt;"","Opt 5: "&amp;VLOOKUP(R443,Deliverables!$A$4:$G$42,4,FALSE)&amp;CHAR(10),"")&amp; IF(OR(U443&lt;&gt;"",V443&lt;&gt;"",W443&lt;&gt;""),"Opt 3: "&amp;VLOOKUP(T443,Deliverables!$A$4:$G$42,5,FALSE)&amp;CHAR(10),"")&amp; IF(Y443&lt;&gt;"","Opt 4: "&amp;VLOOKUP(X443,Deliverables!$A$4:$G$42,6,FALSE)&amp;CHAR(10),"")&amp; IF(AA443&lt;&gt;"","Opt 7: "&amp;VLOOKUP(Z443,Deliverables!$A$4:$G$42,7,FALSE),""),"&lt;Autofilled&gt;")</f>
        <v/>
      </c>
      <c r="I443" s="65"/>
      <c r="J443" s="65"/>
      <c r="K443" s="53"/>
      <c r="L443" s="37" t="str">
        <f t="shared" si="18"/>
        <v/>
      </c>
      <c r="M443" s="152"/>
      <c r="N443" s="137"/>
      <c r="O443" s="105"/>
      <c r="P443" s="105"/>
      <c r="Q443" s="132"/>
      <c r="R443" s="121"/>
      <c r="S443" s="132"/>
      <c r="T443" s="121"/>
      <c r="U443" s="104"/>
      <c r="V443" s="104"/>
      <c r="W443" s="132"/>
      <c r="X443" s="121"/>
      <c r="Y443" s="132"/>
      <c r="Z443" s="121"/>
      <c r="AA443" s="132"/>
      <c r="AB443" s="73"/>
      <c r="AC443" s="545"/>
    </row>
    <row r="444" spans="1:30" s="38" customFormat="1" ht="40.15" customHeight="1" outlineLevel="1" x14ac:dyDescent="0.25">
      <c r="A444" s="39">
        <v>306</v>
      </c>
      <c r="B444" s="39"/>
      <c r="C444" s="24"/>
      <c r="D444" s="44" t="s">
        <v>563</v>
      </c>
      <c r="E444" s="24" t="s">
        <v>555</v>
      </c>
      <c r="F444" s="24"/>
      <c r="G444" s="24" t="s">
        <v>423</v>
      </c>
      <c r="H444" s="24" t="str">
        <f>IFERROR(IF(OR(O444&lt;&gt;"",P444&lt;&gt;"",Q444&lt;&gt;""),"Opt 2: "&amp;VLOOKUP(N444,Deliverables!$A$4:$G$42,3,FALSE)&amp;CHAR(10),"")&amp; IF(S444&lt;&gt;"","Opt 5: "&amp;VLOOKUP(R444,Deliverables!$A$4:$G$42,4,FALSE)&amp;CHAR(10),"")&amp; IF(OR(U444&lt;&gt;"",V444&lt;&gt;"",W444&lt;&gt;""),"Opt 3: "&amp;VLOOKUP(T444,Deliverables!$A$4:$G$42,5,FALSE)&amp;CHAR(10),"")&amp; IF(Y444&lt;&gt;"","Opt 4: "&amp;VLOOKUP(X444,Deliverables!$A$4:$G$42,6,FALSE)&amp;CHAR(10),"")&amp; IF(AA444&lt;&gt;"","Opt 7: "&amp;VLOOKUP(Z444,Deliverables!$A$4:$G$42,7,FALSE),""),"&lt;Autofilled&gt;")</f>
        <v>Opt 3: RAN5#82 (Feb-19)
Opt 4: RAN5#87 (May-20)
Opt 7: RAN5#87 (May-20)</v>
      </c>
      <c r="I444" s="24" t="s">
        <v>809</v>
      </c>
      <c r="J444" s="24"/>
      <c r="K444" s="53">
        <v>0.5</v>
      </c>
      <c r="L444" s="37">
        <f t="shared" si="18"/>
        <v>1</v>
      </c>
      <c r="M444" s="152"/>
      <c r="N444" s="137"/>
      <c r="O444" s="105"/>
      <c r="P444" s="105"/>
      <c r="Q444" s="132"/>
      <c r="R444" s="121"/>
      <c r="S444" s="132"/>
      <c r="T444" s="121">
        <v>3</v>
      </c>
      <c r="U444" s="104">
        <v>1</v>
      </c>
      <c r="V444" s="104"/>
      <c r="W444" s="132"/>
      <c r="X444" s="121">
        <v>1</v>
      </c>
      <c r="Y444" s="132">
        <v>1</v>
      </c>
      <c r="Z444" s="121">
        <v>1</v>
      </c>
      <c r="AA444" s="132">
        <v>1</v>
      </c>
      <c r="AB444" s="41"/>
      <c r="AC444" s="545"/>
    </row>
    <row r="445" spans="1:30" s="38" customFormat="1" ht="40.15" customHeight="1" outlineLevel="1" x14ac:dyDescent="0.25">
      <c r="A445" s="39">
        <v>307</v>
      </c>
      <c r="B445" s="39" t="s">
        <v>762</v>
      </c>
      <c r="C445" s="24" t="s">
        <v>21</v>
      </c>
      <c r="D445" s="44" t="s">
        <v>372</v>
      </c>
      <c r="E445" s="549" t="s">
        <v>502</v>
      </c>
      <c r="F445" s="24"/>
      <c r="G445" s="24" t="s">
        <v>423</v>
      </c>
      <c r="H445" s="24" t="str">
        <f>IFERROR(IF(OR(O445&lt;&gt;"",P445&lt;&gt;"",Q445&lt;&gt;""),"Opt 2: "&amp;VLOOKUP(N445,Deliverables!$A$4:$G$42,3,FALSE)&amp;CHAR(10),"")&amp; IF(S445&lt;&gt;"","Opt 5: "&amp;VLOOKUP(R445,Deliverables!$A$4:$G$42,4,FALSE)&amp;CHAR(10),"")&amp; IF(OR(U445&lt;&gt;"",V445&lt;&gt;"",W445&lt;&gt;""),"Opt 3: "&amp;VLOOKUP(T445,Deliverables!$A$4:$G$42,5,FALSE)&amp;CHAR(10),"")&amp; IF(Y445&lt;&gt;"","Opt 4: "&amp;VLOOKUP(X445,Deliverables!$A$4:$G$42,6,FALSE)&amp;CHAR(10),"")&amp; IF(AA445&lt;&gt;"","Opt 7: "&amp;VLOOKUP(Z445,Deliverables!$A$4:$G$42,7,FALSE),""),"&lt;Autofilled&gt;")</f>
        <v>Opt 3: RAN5#87 (May-20)
Opt 4: RAN5#87 (May-20)
Opt 7: RAN5#87 (May-20)</v>
      </c>
      <c r="I445" s="24" t="s">
        <v>810</v>
      </c>
      <c r="J445" s="24"/>
      <c r="K445" s="53">
        <v>1</v>
      </c>
      <c r="L445" s="37">
        <f t="shared" si="18"/>
        <v>0.80000000000000016</v>
      </c>
      <c r="M445" s="152"/>
      <c r="N445" s="137"/>
      <c r="O445" s="105"/>
      <c r="P445" s="105"/>
      <c r="Q445" s="132"/>
      <c r="R445" s="121"/>
      <c r="S445" s="132"/>
      <c r="T445" s="572">
        <v>8</v>
      </c>
      <c r="U445" s="104">
        <v>0.8</v>
      </c>
      <c r="V445" s="104"/>
      <c r="W445" s="132"/>
      <c r="X445" s="121">
        <v>1</v>
      </c>
      <c r="Y445" s="132">
        <v>0.8</v>
      </c>
      <c r="Z445" s="121">
        <v>1</v>
      </c>
      <c r="AA445" s="132">
        <v>0.8</v>
      </c>
      <c r="AB445" s="41"/>
      <c r="AC445" s="545"/>
      <c r="AD445" s="84"/>
    </row>
    <row r="446" spans="1:30" s="38" customFormat="1" ht="40.15" customHeight="1" outlineLevel="1" x14ac:dyDescent="0.25">
      <c r="A446" s="39">
        <v>308</v>
      </c>
      <c r="B446" s="39" t="s">
        <v>762</v>
      </c>
      <c r="C446" s="24" t="s">
        <v>21</v>
      </c>
      <c r="D446" s="44" t="s">
        <v>373</v>
      </c>
      <c r="E446" s="549" t="s">
        <v>503</v>
      </c>
      <c r="F446" s="24"/>
      <c r="G446" s="24" t="s">
        <v>423</v>
      </c>
      <c r="H446" s="24" t="str">
        <f>IFERROR(IF(OR(O446&lt;&gt;"",P446&lt;&gt;"",Q446&lt;&gt;""),"Opt 2: "&amp;VLOOKUP(N446,Deliverables!$A$4:$G$42,3,FALSE)&amp;CHAR(10),"")&amp; IF(S446&lt;&gt;"","Opt 5: "&amp;VLOOKUP(R446,Deliverables!$A$4:$G$42,4,FALSE)&amp;CHAR(10),"")&amp; IF(OR(U446&lt;&gt;"",V446&lt;&gt;"",W446&lt;&gt;""),"Opt 3: "&amp;VLOOKUP(T446,Deliverables!$A$4:$G$42,5,FALSE)&amp;CHAR(10),"")&amp; IF(Y446&lt;&gt;"","Opt 4: "&amp;VLOOKUP(X446,Deliverables!$A$4:$G$42,6,FALSE)&amp;CHAR(10),"")&amp; IF(AA446&lt;&gt;"","Opt 7: "&amp;VLOOKUP(Z446,Deliverables!$A$4:$G$42,7,FALSE),""),"&lt;Autofilled&gt;")</f>
        <v>Opt 3: RAN5#87 (May-20)
Opt 4: RAN5#87 (May-20)
Opt 7: RAN5#87 (May-20)</v>
      </c>
      <c r="I446" s="24" t="s">
        <v>811</v>
      </c>
      <c r="J446" s="24"/>
      <c r="K446" s="53">
        <v>1</v>
      </c>
      <c r="L446" s="37">
        <f t="shared" si="18"/>
        <v>0.80000000000000016</v>
      </c>
      <c r="M446" s="152"/>
      <c r="N446" s="137"/>
      <c r="O446" s="105"/>
      <c r="P446" s="105"/>
      <c r="Q446" s="132"/>
      <c r="R446" s="121"/>
      <c r="S446" s="132"/>
      <c r="T446" s="572">
        <v>8</v>
      </c>
      <c r="U446" s="104">
        <v>0.8</v>
      </c>
      <c r="V446" s="104"/>
      <c r="W446" s="132"/>
      <c r="X446" s="121">
        <v>1</v>
      </c>
      <c r="Y446" s="132">
        <v>0.8</v>
      </c>
      <c r="Z446" s="121">
        <v>1</v>
      </c>
      <c r="AA446" s="132">
        <v>0.8</v>
      </c>
      <c r="AB446" s="41"/>
      <c r="AC446" s="545"/>
      <c r="AD446" s="84"/>
    </row>
    <row r="447" spans="1:30" s="38" customFormat="1" ht="40.15" customHeight="1" outlineLevel="1" x14ac:dyDescent="0.25">
      <c r="A447" s="39">
        <v>309</v>
      </c>
      <c r="B447" s="39" t="s">
        <v>762</v>
      </c>
      <c r="C447" s="24" t="s">
        <v>21</v>
      </c>
      <c r="D447" s="44" t="s">
        <v>374</v>
      </c>
      <c r="E447" s="549" t="s">
        <v>501</v>
      </c>
      <c r="F447" s="24"/>
      <c r="G447" s="24" t="s">
        <v>423</v>
      </c>
      <c r="H447" s="24" t="str">
        <f>IFERROR(IF(OR(O447&lt;&gt;"",P447&lt;&gt;"",Q447&lt;&gt;""),"Opt 2: "&amp;VLOOKUP(N447,Deliverables!$A$4:$G$42,3,FALSE)&amp;CHAR(10),"")&amp; IF(S447&lt;&gt;"","Opt 5: "&amp;VLOOKUP(R447,Deliverables!$A$4:$G$42,4,FALSE)&amp;CHAR(10),"")&amp; IF(OR(U447&lt;&gt;"",V447&lt;&gt;"",W447&lt;&gt;""),"Opt 3: "&amp;VLOOKUP(T447,Deliverables!$A$4:$G$42,5,FALSE)&amp;CHAR(10),"")&amp; IF(Y447&lt;&gt;"","Opt 4: "&amp;VLOOKUP(X447,Deliverables!$A$4:$G$42,6,FALSE)&amp;CHAR(10),"")&amp; IF(AA447&lt;&gt;"","Opt 7: "&amp;VLOOKUP(Z447,Deliverables!$A$4:$G$42,7,FALSE),""),"&lt;Autofilled&gt;")</f>
        <v>Opt 3: RAN5#82 (Feb-19)
Opt 7: RAN5#87 (May-20)</v>
      </c>
      <c r="I447" s="24" t="s">
        <v>639</v>
      </c>
      <c r="J447" s="24"/>
      <c r="K447" s="53">
        <v>1</v>
      </c>
      <c r="L447" s="37">
        <f t="shared" ref="L447:L523" si="21">IF(COUNT(O447,P447,Q447,S447,U447,V447,W447,Y447,AA447)&gt;0,SUM(O447,P447,Q447,S447,U447,V447,W447,Y447,AA447)/COUNT(O447,P447,Q447,S447,U447,V447,W447,Y447,AA447),"")</f>
        <v>1</v>
      </c>
      <c r="M447" s="152"/>
      <c r="N447" s="137"/>
      <c r="O447" s="105"/>
      <c r="P447" s="105"/>
      <c r="Q447" s="132"/>
      <c r="R447" s="121"/>
      <c r="S447" s="132"/>
      <c r="T447" s="121">
        <v>3</v>
      </c>
      <c r="U447" s="104">
        <v>1</v>
      </c>
      <c r="V447" s="104"/>
      <c r="W447" s="132"/>
      <c r="X447" s="121">
        <v>1</v>
      </c>
      <c r="Y447" s="573"/>
      <c r="Z447" s="121">
        <v>1</v>
      </c>
      <c r="AA447" s="132">
        <v>1</v>
      </c>
      <c r="AB447" s="41"/>
      <c r="AC447" s="545"/>
    </row>
    <row r="448" spans="1:30" s="565" customFormat="1" ht="40.15" customHeight="1" outlineLevel="1" x14ac:dyDescent="0.25">
      <c r="A448" s="557"/>
      <c r="B448" s="557"/>
      <c r="C448" s="558" t="s">
        <v>21</v>
      </c>
      <c r="D448" s="558" t="s">
        <v>1100</v>
      </c>
      <c r="E448" s="558" t="s">
        <v>1099</v>
      </c>
      <c r="F448" s="558"/>
      <c r="G448" s="558" t="s">
        <v>423</v>
      </c>
      <c r="H448" s="558" t="str">
        <f>IFERROR(IF(OR(O448&lt;&gt;"",P448&lt;&gt;"",Q448&lt;&gt;""),"Opt 2: "&amp;VLOOKUP(N448,Deliverables!$A$4:$G$42,3,FALSE)&amp;CHAR(10),"")&amp; IF(S448&lt;&gt;"","Opt 5: "&amp;VLOOKUP(R448,Deliverables!$A$4:$G$42,4,FALSE)&amp;CHAR(10),"")&amp; IF(OR(U448&lt;&gt;"",V448&lt;&gt;"",W448&lt;&gt;""),"Opt 3: "&amp;VLOOKUP(T448,Deliverables!$A$4:$G$42,5,FALSE)&amp;CHAR(10),"")&amp; IF(Y448&lt;&gt;"","Opt 4: "&amp;VLOOKUP(X448,Deliverables!$A$4:$G$42,6,FALSE)&amp;CHAR(10),"")&amp; IF(AA448&lt;&gt;"","Opt 7: "&amp;VLOOKUP(Z448,Deliverables!$A$4:$G$42,7,FALSE),""),"&lt;Autofilled&gt;")</f>
        <v/>
      </c>
      <c r="I448" s="558" t="s">
        <v>639</v>
      </c>
      <c r="J448" s="558"/>
      <c r="K448" s="550"/>
      <c r="L448" s="542" t="str">
        <f t="shared" ref="L448:L453" si="22">IF(COUNT(O448,P448,Q448,S448,U448,V448,W448,Y448,AA448)&gt;0,SUM(O448,P448,Q448,S448,U448,V448,W448,Y448,AA448)/COUNT(O448,P448,Q448,S448,U448,V448,W448,Y448,AA448),"")</f>
        <v/>
      </c>
      <c r="M448" s="575"/>
      <c r="N448" s="574"/>
      <c r="O448" s="571"/>
      <c r="P448" s="571"/>
      <c r="Q448" s="573"/>
      <c r="R448" s="572"/>
      <c r="S448" s="573"/>
      <c r="T448" s="572"/>
      <c r="U448" s="570"/>
      <c r="V448" s="570"/>
      <c r="W448" s="573"/>
      <c r="X448" s="572">
        <v>1</v>
      </c>
      <c r="Y448" s="573"/>
      <c r="Z448" s="572">
        <v>1</v>
      </c>
      <c r="AA448" s="573"/>
      <c r="AB448" s="564"/>
      <c r="AC448" s="545"/>
    </row>
    <row r="449" spans="1:30" s="38" customFormat="1" ht="40.15" customHeight="1" outlineLevel="1" x14ac:dyDescent="0.25">
      <c r="A449" s="39">
        <v>310</v>
      </c>
      <c r="B449" s="39" t="s">
        <v>762</v>
      </c>
      <c r="C449" s="24" t="s">
        <v>21</v>
      </c>
      <c r="D449" s="44" t="s">
        <v>1095</v>
      </c>
      <c r="E449" s="549" t="s">
        <v>675</v>
      </c>
      <c r="F449" s="24"/>
      <c r="G449" s="24" t="s">
        <v>423</v>
      </c>
      <c r="H449" s="24" t="str">
        <f>IFERROR(IF(OR(O449&lt;&gt;"",P449&lt;&gt;"",Q449&lt;&gt;""),"Opt 2: "&amp;VLOOKUP(N449,Deliverables!$A$4:$G$42,3,FALSE)&amp;CHAR(10),"")&amp; IF(S449&lt;&gt;"","Opt 5: "&amp;VLOOKUP(R449,Deliverables!$A$4:$G$42,4,FALSE)&amp;CHAR(10),"")&amp; IF(OR(U449&lt;&gt;"",V449&lt;&gt;"",W449&lt;&gt;""),"Opt 3: "&amp;VLOOKUP(T449,Deliverables!$A$4:$G$42,5,FALSE)&amp;CHAR(10),"")&amp; IF(Y449&lt;&gt;"","Opt 4: "&amp;VLOOKUP(X449,Deliverables!$A$4:$G$42,6,FALSE)&amp;CHAR(10),"")&amp; IF(AA449&lt;&gt;"","Opt 7: "&amp;VLOOKUP(Z449,Deliverables!$A$4:$G$42,7,FALSE),""),"&lt;Autofilled&gt;")</f>
        <v>Opt 3: RAN5#87 (May-20)
Opt 4: RAN5#87 (May-20)
Opt 7: RAN5#87 (May-20)</v>
      </c>
      <c r="I449" s="24"/>
      <c r="J449" s="24" t="s">
        <v>602</v>
      </c>
      <c r="K449" s="53">
        <v>1</v>
      </c>
      <c r="L449" s="37">
        <f t="shared" si="22"/>
        <v>0.3</v>
      </c>
      <c r="M449" s="152"/>
      <c r="N449" s="137"/>
      <c r="O449" s="105"/>
      <c r="P449" s="105"/>
      <c r="Q449" s="132"/>
      <c r="R449" s="121"/>
      <c r="S449" s="132"/>
      <c r="T449" s="572">
        <v>8</v>
      </c>
      <c r="U449" s="104">
        <v>0.3</v>
      </c>
      <c r="V449" s="104"/>
      <c r="W449" s="132"/>
      <c r="X449" s="121">
        <v>1</v>
      </c>
      <c r="Y449" s="570">
        <v>0.3</v>
      </c>
      <c r="Z449" s="121">
        <v>1</v>
      </c>
      <c r="AA449" s="570">
        <v>0.3</v>
      </c>
      <c r="AB449" s="41"/>
      <c r="AC449" s="545"/>
    </row>
    <row r="450" spans="1:30" s="38" customFormat="1" ht="40.15" customHeight="1" outlineLevel="1" x14ac:dyDescent="0.25">
      <c r="A450" s="39">
        <v>311</v>
      </c>
      <c r="B450" s="39" t="s">
        <v>762</v>
      </c>
      <c r="C450" s="24" t="s">
        <v>21</v>
      </c>
      <c r="D450" s="44" t="s">
        <v>1096</v>
      </c>
      <c r="E450" s="549" t="s">
        <v>676</v>
      </c>
      <c r="F450" s="24"/>
      <c r="G450" s="24" t="s">
        <v>423</v>
      </c>
      <c r="H450" s="24" t="str">
        <f>IFERROR(IF(OR(O450&lt;&gt;"",P450&lt;&gt;"",Q450&lt;&gt;""),"Opt 2: "&amp;VLOOKUP(N450,Deliverables!$A$4:$G$42,3,FALSE)&amp;CHAR(10),"")&amp; IF(S450&lt;&gt;"","Opt 5: "&amp;VLOOKUP(R450,Deliverables!$A$4:$G$42,4,FALSE)&amp;CHAR(10),"")&amp; IF(OR(U450&lt;&gt;"",V450&lt;&gt;"",W450&lt;&gt;""),"Opt 3: "&amp;VLOOKUP(T450,Deliverables!$A$4:$G$42,5,FALSE)&amp;CHAR(10),"")&amp; IF(Y450&lt;&gt;"","Opt 4: "&amp;VLOOKUP(X450,Deliverables!$A$4:$G$42,6,FALSE)&amp;CHAR(10),"")&amp; IF(AA450&lt;&gt;"","Opt 7: "&amp;VLOOKUP(Z450,Deliverables!$A$4:$G$42,7,FALSE),""),"&lt;Autofilled&gt;")</f>
        <v>Opt 3: RAN5#87 (May-20)
Opt 4: RAN5#87 (May-20)
Opt 7: RAN5#87 (May-20)</v>
      </c>
      <c r="I450" s="24"/>
      <c r="J450" s="24" t="s">
        <v>602</v>
      </c>
      <c r="K450" s="53">
        <v>1</v>
      </c>
      <c r="L450" s="37">
        <f t="shared" si="22"/>
        <v>0.3</v>
      </c>
      <c r="M450" s="152"/>
      <c r="N450" s="137"/>
      <c r="O450" s="105"/>
      <c r="P450" s="105"/>
      <c r="Q450" s="132"/>
      <c r="R450" s="121"/>
      <c r="S450" s="132"/>
      <c r="T450" s="572">
        <v>8</v>
      </c>
      <c r="U450" s="570">
        <v>0.3</v>
      </c>
      <c r="V450" s="104"/>
      <c r="W450" s="132"/>
      <c r="X450" s="121">
        <v>1</v>
      </c>
      <c r="Y450" s="570">
        <v>0.3</v>
      </c>
      <c r="Z450" s="121">
        <v>1</v>
      </c>
      <c r="AA450" s="570">
        <v>0.3</v>
      </c>
      <c r="AB450" s="41"/>
      <c r="AC450" s="545"/>
    </row>
    <row r="451" spans="1:30" s="38" customFormat="1" ht="40.15" customHeight="1" outlineLevel="1" x14ac:dyDescent="0.25">
      <c r="A451" s="39">
        <v>312</v>
      </c>
      <c r="B451" s="39" t="s">
        <v>762</v>
      </c>
      <c r="C451" s="24" t="s">
        <v>21</v>
      </c>
      <c r="D451" s="44" t="s">
        <v>1097</v>
      </c>
      <c r="E451" s="549" t="s">
        <v>677</v>
      </c>
      <c r="F451" s="24"/>
      <c r="G451" s="24" t="s">
        <v>423</v>
      </c>
      <c r="H451" s="24" t="str">
        <f>IFERROR(IF(OR(O451&lt;&gt;"",P451&lt;&gt;"",Q451&lt;&gt;""),"Opt 2: "&amp;VLOOKUP(N451,Deliverables!$A$4:$G$42,3,FALSE)&amp;CHAR(10),"")&amp; IF(S451&lt;&gt;"","Opt 5: "&amp;VLOOKUP(R451,Deliverables!$A$4:$G$42,4,FALSE)&amp;CHAR(10),"")&amp; IF(OR(U451&lt;&gt;"",V451&lt;&gt;"",W451&lt;&gt;""),"Opt 3: "&amp;VLOOKUP(T451,Deliverables!$A$4:$G$42,5,FALSE)&amp;CHAR(10),"")&amp; IF(Y451&lt;&gt;"","Opt 4: "&amp;VLOOKUP(X451,Deliverables!$A$4:$G$42,6,FALSE)&amp;CHAR(10),"")&amp; IF(AA451&lt;&gt;"","Opt 7: "&amp;VLOOKUP(Z451,Deliverables!$A$4:$G$42,7,FALSE),""),"&lt;Autofilled&gt;")</f>
        <v>Opt 3: RAN5#87 (May-20)
Opt 4: RAN5#87 (May-20)
Opt 7: RAN5#87 (May-20)</v>
      </c>
      <c r="I451" s="24"/>
      <c r="J451" s="24" t="s">
        <v>602</v>
      </c>
      <c r="K451" s="53">
        <v>1</v>
      </c>
      <c r="L451" s="37">
        <f t="shared" si="22"/>
        <v>0.3</v>
      </c>
      <c r="M451" s="152"/>
      <c r="N451" s="137"/>
      <c r="O451" s="105"/>
      <c r="P451" s="105"/>
      <c r="Q451" s="132"/>
      <c r="R451" s="121"/>
      <c r="S451" s="132"/>
      <c r="T451" s="572">
        <v>8</v>
      </c>
      <c r="U451" s="570">
        <v>0.3</v>
      </c>
      <c r="V451" s="104"/>
      <c r="W451" s="132"/>
      <c r="X451" s="121">
        <v>1</v>
      </c>
      <c r="Y451" s="570">
        <v>0.3</v>
      </c>
      <c r="Z451" s="121">
        <v>1</v>
      </c>
      <c r="AA451" s="570">
        <v>0.3</v>
      </c>
      <c r="AB451" s="41"/>
      <c r="AC451" s="545"/>
    </row>
    <row r="452" spans="1:30" s="38" customFormat="1" ht="40.15" customHeight="1" outlineLevel="1" x14ac:dyDescent="0.25">
      <c r="A452" s="39">
        <v>313</v>
      </c>
      <c r="B452" s="39" t="s">
        <v>762</v>
      </c>
      <c r="C452" s="24" t="s">
        <v>21</v>
      </c>
      <c r="D452" s="44" t="s">
        <v>1098</v>
      </c>
      <c r="E452" s="549" t="s">
        <v>678</v>
      </c>
      <c r="F452" s="24"/>
      <c r="G452" s="24" t="s">
        <v>423</v>
      </c>
      <c r="H452" s="24" t="str">
        <f>IFERROR(IF(OR(O452&lt;&gt;"",P452&lt;&gt;"",Q452&lt;&gt;""),"Opt 2: "&amp;VLOOKUP(N452,Deliverables!$A$4:$G$42,3,FALSE)&amp;CHAR(10),"")&amp; IF(S452&lt;&gt;"","Opt 5: "&amp;VLOOKUP(R452,Deliverables!$A$4:$G$42,4,FALSE)&amp;CHAR(10),"")&amp; IF(OR(U452&lt;&gt;"",V452&lt;&gt;"",W452&lt;&gt;""),"Opt 3: "&amp;VLOOKUP(T452,Deliverables!$A$4:$G$42,5,FALSE)&amp;CHAR(10),"")&amp; IF(Y452&lt;&gt;"","Opt 4: "&amp;VLOOKUP(X452,Deliverables!$A$4:$G$42,6,FALSE)&amp;CHAR(10),"")&amp; IF(AA452&lt;&gt;"","Opt 7: "&amp;VLOOKUP(Z452,Deliverables!$A$4:$G$42,7,FALSE),""),"&lt;Autofilled&gt;")</f>
        <v>Opt 3: RAN5#87 (May-20)
Opt 4: RAN5#87 (May-20)
Opt 7: RAN5#87 (May-20)</v>
      </c>
      <c r="I452" s="24"/>
      <c r="J452" s="24" t="s">
        <v>602</v>
      </c>
      <c r="K452" s="53">
        <v>1</v>
      </c>
      <c r="L452" s="37">
        <f t="shared" si="22"/>
        <v>0.3</v>
      </c>
      <c r="M452" s="152"/>
      <c r="N452" s="137"/>
      <c r="O452" s="105"/>
      <c r="P452" s="105"/>
      <c r="Q452" s="132"/>
      <c r="R452" s="121"/>
      <c r="S452" s="132"/>
      <c r="T452" s="572">
        <v>8</v>
      </c>
      <c r="U452" s="570">
        <v>0.3</v>
      </c>
      <c r="V452" s="104"/>
      <c r="W452" s="132"/>
      <c r="X452" s="121">
        <v>1</v>
      </c>
      <c r="Y452" s="570">
        <v>0.3</v>
      </c>
      <c r="Z452" s="121">
        <v>1</v>
      </c>
      <c r="AA452" s="570">
        <v>0.3</v>
      </c>
      <c r="AB452" s="41"/>
      <c r="AC452" s="545"/>
    </row>
    <row r="453" spans="1:30" s="543" customFormat="1" ht="40.15" customHeight="1" outlineLevel="1" x14ac:dyDescent="0.25">
      <c r="A453" s="544">
        <v>314</v>
      </c>
      <c r="B453" s="544" t="s">
        <v>762</v>
      </c>
      <c r="C453" s="536" t="s">
        <v>21</v>
      </c>
      <c r="D453" s="549" t="s">
        <v>1119</v>
      </c>
      <c r="E453" s="536" t="s">
        <v>1120</v>
      </c>
      <c r="F453" s="536"/>
      <c r="G453" s="629"/>
      <c r="H453" s="536" t="str">
        <f>IFERROR(IF(OR(O453&lt;&gt;"",P453&lt;&gt;"",Q453&lt;&gt;""),"Opt 2: "&amp;VLOOKUP(N453,Deliverables!$A$4:$G$42,3,FALSE)&amp;CHAR(10),"")&amp; IF(S453&lt;&gt;"","Opt 5: "&amp;VLOOKUP(R453,Deliverables!$A$4:$G$42,4,FALSE)&amp;CHAR(10),"")&amp; IF(OR(U453&lt;&gt;"",V453&lt;&gt;"",W453&lt;&gt;""),"Opt 3: "&amp;VLOOKUP(T453,Deliverables!$A$4:$G$42,5,FALSE)&amp;CHAR(10),"")&amp; IF(Y453&lt;&gt;"","Opt 4: "&amp;VLOOKUP(X453,Deliverables!$A$4:$G$42,6,FALSE)&amp;CHAR(10),"")&amp; IF(AA453&lt;&gt;"","Opt 7: "&amp;VLOOKUP(Z453,Deliverables!$A$4:$G$42,7,FALSE),""),"&lt;Autofilled&gt;")</f>
        <v xml:space="preserve">Opt 4: RAN5#88 (Aug-20)
</v>
      </c>
      <c r="I453" s="536"/>
      <c r="J453" s="536"/>
      <c r="K453" s="550">
        <v>1</v>
      </c>
      <c r="L453" s="542">
        <f t="shared" si="22"/>
        <v>0</v>
      </c>
      <c r="M453" s="575"/>
      <c r="N453" s="574"/>
      <c r="O453" s="571"/>
      <c r="P453" s="571"/>
      <c r="Q453" s="573"/>
      <c r="R453" s="572"/>
      <c r="S453" s="573"/>
      <c r="T453" s="572"/>
      <c r="U453" s="573"/>
      <c r="V453" s="570"/>
      <c r="W453" s="573"/>
      <c r="X453" s="572">
        <v>2</v>
      </c>
      <c r="Y453" s="573">
        <v>0</v>
      </c>
      <c r="Z453" s="572">
        <v>1</v>
      </c>
      <c r="AA453" s="573"/>
      <c r="AB453" s="546"/>
      <c r="AC453" s="545"/>
    </row>
    <row r="454" spans="1:30" s="38" customFormat="1" ht="40.15" customHeight="1" outlineLevel="1" x14ac:dyDescent="0.25">
      <c r="A454" s="39">
        <v>315</v>
      </c>
      <c r="B454" s="39" t="s">
        <v>762</v>
      </c>
      <c r="C454" s="24" t="s">
        <v>21</v>
      </c>
      <c r="D454" s="44" t="s">
        <v>431</v>
      </c>
      <c r="E454" s="24" t="s">
        <v>504</v>
      </c>
      <c r="F454" s="24"/>
      <c r="G454" s="24" t="s">
        <v>423</v>
      </c>
      <c r="H454" s="24" t="str">
        <f>IFERROR(IF(OR(O454&lt;&gt;"",P454&lt;&gt;"",Q454&lt;&gt;""),"Opt 2: "&amp;VLOOKUP(N454,Deliverables!$A$4:$G$42,3,FALSE)&amp;CHAR(10),"")&amp; IF(S454&lt;&gt;"","Opt 5: "&amp;VLOOKUP(R454,Deliverables!$A$4:$G$42,4,FALSE)&amp;CHAR(10),"")&amp; IF(OR(U454&lt;&gt;"",V454&lt;&gt;"",W454&lt;&gt;""),"Opt 3: "&amp;VLOOKUP(T454,Deliverables!$A$4:$G$42,5,FALSE)&amp;CHAR(10),"")&amp; IF(Y454&lt;&gt;"","Opt 4: "&amp;VLOOKUP(X454,Deliverables!$A$4:$G$42,6,FALSE)&amp;CHAR(10),"")&amp; IF(AA454&lt;&gt;"","Opt 7: "&amp;VLOOKUP(Z454,Deliverables!$A$4:$G$42,7,FALSE),""),"&lt;Autofilled&gt;")</f>
        <v>Opt 3: RAN5#88 (Aug-20)
  MU: RAN5#87 (May-20)
  TT: RAN5#87 (May-20)
Opt 4: RAN5#87 (May-20)
Opt 7: RAN5#87 (May-20)</v>
      </c>
      <c r="I454" s="24" t="s">
        <v>807</v>
      </c>
      <c r="J454" s="24"/>
      <c r="K454" s="53">
        <v>1</v>
      </c>
      <c r="L454" s="37">
        <f t="shared" si="21"/>
        <v>0.5</v>
      </c>
      <c r="M454" s="152"/>
      <c r="N454" s="137"/>
      <c r="O454" s="105"/>
      <c r="P454" s="105"/>
      <c r="Q454" s="132"/>
      <c r="R454" s="121"/>
      <c r="S454" s="132"/>
      <c r="T454" s="572" t="s">
        <v>1306</v>
      </c>
      <c r="U454" s="104"/>
      <c r="V454" s="104">
        <v>0.5</v>
      </c>
      <c r="W454" s="132"/>
      <c r="X454" s="121">
        <v>1</v>
      </c>
      <c r="Y454" s="132">
        <v>0.5</v>
      </c>
      <c r="Z454" s="121">
        <v>1</v>
      </c>
      <c r="AA454" s="132">
        <v>0.5</v>
      </c>
      <c r="AB454" s="41"/>
      <c r="AC454" s="545"/>
    </row>
    <row r="455" spans="1:30" s="74" customFormat="1" ht="40.15" customHeight="1" outlineLevel="1" x14ac:dyDescent="0.25">
      <c r="A455" s="64"/>
      <c r="B455" s="64"/>
      <c r="C455" s="65" t="s">
        <v>21</v>
      </c>
      <c r="D455" s="65" t="s">
        <v>1101</v>
      </c>
      <c r="E455" s="65" t="s">
        <v>1102</v>
      </c>
      <c r="F455" s="65"/>
      <c r="G455" s="65"/>
      <c r="H455" s="65" t="str">
        <f>IFERROR(IF(OR(O455&lt;&gt;"",P455&lt;&gt;"",Q455&lt;&gt;""),"Opt 2: "&amp;VLOOKUP(N455,Deliverables!$A$4:$G$42,3,FALSE)&amp;CHAR(10),"")&amp; IF(S455&lt;&gt;"","Opt 5: "&amp;VLOOKUP(R455,Deliverables!$A$4:$G$42,4,FALSE)&amp;CHAR(10),"")&amp; IF(OR(U455&lt;&gt;"",V455&lt;&gt;"",W455&lt;&gt;""),"Opt 3: "&amp;VLOOKUP(T455,Deliverables!$A$4:$G$42,5,FALSE)&amp;CHAR(10),"")&amp; IF(Y455&lt;&gt;"","Opt 4: "&amp;VLOOKUP(X455,Deliverables!$A$4:$G$42,6,FALSE)&amp;CHAR(10),"")&amp; IF(AA455&lt;&gt;"","Opt 7: "&amp;VLOOKUP(Z455,Deliverables!$A$4:$G$42,7,FALSE),""),"&lt;Autofilled&gt;")</f>
        <v/>
      </c>
      <c r="I455" s="65"/>
      <c r="J455" s="65"/>
      <c r="K455" s="53">
        <v>0</v>
      </c>
      <c r="L455" s="37" t="str">
        <f>IF(COUNT(O455,P455,Q455,S455,U455,V455,W455,Y455,AA455)&gt;0,SUM(O455,P455,Q455,S455,U455,V455,W455,Y455,AA455)/COUNT(O455,P455,Q455,S455,U455,V455,W455,Y455,AA455),"")</f>
        <v/>
      </c>
      <c r="M455" s="152"/>
      <c r="N455" s="137"/>
      <c r="O455" s="105"/>
      <c r="P455" s="105"/>
      <c r="Q455" s="132"/>
      <c r="R455" s="121"/>
      <c r="S455" s="132"/>
      <c r="T455" s="121"/>
      <c r="U455" s="104"/>
      <c r="V455" s="104"/>
      <c r="W455" s="132"/>
      <c r="X455" s="121"/>
      <c r="Y455" s="132"/>
      <c r="Z455" s="121"/>
      <c r="AA455" s="132"/>
      <c r="AB455" s="73"/>
      <c r="AC455" s="545"/>
    </row>
    <row r="456" spans="1:30" s="38" customFormat="1" ht="40.15" customHeight="1" outlineLevel="1" x14ac:dyDescent="0.25">
      <c r="A456" s="39">
        <v>316</v>
      </c>
      <c r="B456" s="39" t="s">
        <v>762</v>
      </c>
      <c r="C456" s="24" t="s">
        <v>21</v>
      </c>
      <c r="D456" s="44" t="s">
        <v>1103</v>
      </c>
      <c r="E456" s="24" t="s">
        <v>717</v>
      </c>
      <c r="F456" s="24"/>
      <c r="G456" s="24" t="s">
        <v>423</v>
      </c>
      <c r="H456" s="24" t="str">
        <f>IFERROR(IF(OR(O456&lt;&gt;"",P456&lt;&gt;"",Q456&lt;&gt;""),"Opt 2: "&amp;VLOOKUP(N456,Deliverables!$A$4:$G$42,3,FALSE)&amp;CHAR(10),"")&amp; IF(S456&lt;&gt;"","Opt 5: "&amp;VLOOKUP(R456,Deliverables!$A$4:$G$42,4,FALSE)&amp;CHAR(10),"")&amp; IF(OR(U456&lt;&gt;"",V456&lt;&gt;"",W456&lt;&gt;""),"Opt 3: "&amp;VLOOKUP(T456,Deliverables!$A$4:$G$42,5,FALSE)&amp;CHAR(10),"")&amp; IF(Y456&lt;&gt;"","Opt 4: "&amp;VLOOKUP(X456,Deliverables!$A$4:$G$42,6,FALSE)&amp;CHAR(10),"")&amp; IF(AA456&lt;&gt;"","Opt 7: "&amp;VLOOKUP(Z456,Deliverables!$A$4:$G$42,7,FALSE),""),"&lt;Autofilled&gt;")</f>
        <v>Opt 3: RAN5#88 (Aug-20)
  MU: RAN5#87 (May-20)
  TT: RAN5#87 (May-20)
Opt 4: RAN5#87 (May-20)
Opt 7: RAN5#87 (May-20)</v>
      </c>
      <c r="I456" s="24"/>
      <c r="J456" s="24"/>
      <c r="K456" s="53">
        <v>1</v>
      </c>
      <c r="L456" s="37">
        <f t="shared" si="21"/>
        <v>0.3</v>
      </c>
      <c r="M456" s="152"/>
      <c r="N456" s="137"/>
      <c r="O456" s="105"/>
      <c r="P456" s="105"/>
      <c r="Q456" s="132"/>
      <c r="R456" s="121"/>
      <c r="S456" s="132"/>
      <c r="T456" s="572" t="s">
        <v>1306</v>
      </c>
      <c r="U456" s="104"/>
      <c r="V456" s="104">
        <v>0.3</v>
      </c>
      <c r="W456" s="132"/>
      <c r="X456" s="121">
        <v>1</v>
      </c>
      <c r="Y456" s="570">
        <v>0.3</v>
      </c>
      <c r="Z456" s="121">
        <v>1</v>
      </c>
      <c r="AA456" s="570">
        <v>0.3</v>
      </c>
      <c r="AB456" s="41"/>
      <c r="AC456" s="545"/>
    </row>
    <row r="457" spans="1:30" s="38" customFormat="1" ht="40.15" customHeight="1" outlineLevel="1" x14ac:dyDescent="0.25">
      <c r="A457" s="39">
        <v>317</v>
      </c>
      <c r="B457" s="39" t="s">
        <v>762</v>
      </c>
      <c r="C457" s="24" t="s">
        <v>21</v>
      </c>
      <c r="D457" s="44" t="s">
        <v>1104</v>
      </c>
      <c r="E457" s="24" t="s">
        <v>718</v>
      </c>
      <c r="F457" s="24"/>
      <c r="G457" s="24" t="s">
        <v>423</v>
      </c>
      <c r="H457" s="24" t="str">
        <f>IFERROR(IF(OR(O457&lt;&gt;"",P457&lt;&gt;"",Q457&lt;&gt;""),"Opt 2: "&amp;VLOOKUP(N457,Deliverables!$A$4:$G$42,3,FALSE)&amp;CHAR(10),"")&amp; IF(S457&lt;&gt;"","Opt 5: "&amp;VLOOKUP(R457,Deliverables!$A$4:$G$42,4,FALSE)&amp;CHAR(10),"")&amp; IF(OR(U457&lt;&gt;"",V457&lt;&gt;"",W457&lt;&gt;""),"Opt 3: "&amp;VLOOKUP(T457,Deliverables!$A$4:$G$42,5,FALSE)&amp;CHAR(10),"")&amp; IF(Y457&lt;&gt;"","Opt 4: "&amp;VLOOKUP(X457,Deliverables!$A$4:$G$42,6,FALSE)&amp;CHAR(10),"")&amp; IF(AA457&lt;&gt;"","Opt 7: "&amp;VLOOKUP(Z457,Deliverables!$A$4:$G$42,7,FALSE),""),"&lt;Autofilled&gt;")</f>
        <v>Opt 3: RAN5#88 (Aug-20)
  MU: RAN5#87 (May-20)
  TT: RAN5#87 (May-20)
Opt 4: RAN5#87 (May-20)
Opt 7: RAN5#87 (May-20)</v>
      </c>
      <c r="I457" s="24"/>
      <c r="J457" s="24"/>
      <c r="K457" s="53">
        <v>1</v>
      </c>
      <c r="L457" s="37">
        <f t="shared" si="21"/>
        <v>0.3</v>
      </c>
      <c r="M457" s="152"/>
      <c r="N457" s="137"/>
      <c r="O457" s="105"/>
      <c r="P457" s="105"/>
      <c r="Q457" s="132"/>
      <c r="R457" s="121"/>
      <c r="S457" s="132"/>
      <c r="T457" s="572" t="s">
        <v>1306</v>
      </c>
      <c r="U457" s="104"/>
      <c r="V457" s="104">
        <v>0.3</v>
      </c>
      <c r="W457" s="132"/>
      <c r="X457" s="121">
        <v>1</v>
      </c>
      <c r="Y457" s="570">
        <v>0.3</v>
      </c>
      <c r="Z457" s="121">
        <v>1</v>
      </c>
      <c r="AA457" s="570">
        <v>0.3</v>
      </c>
      <c r="AB457" s="41"/>
      <c r="AC457" s="545"/>
    </row>
    <row r="458" spans="1:30" s="38" customFormat="1" ht="40.15" customHeight="1" outlineLevel="1" x14ac:dyDescent="0.25">
      <c r="A458" s="39">
        <v>318</v>
      </c>
      <c r="B458" s="39" t="s">
        <v>762</v>
      </c>
      <c r="C458" s="24" t="s">
        <v>21</v>
      </c>
      <c r="D458" s="44" t="s">
        <v>1105</v>
      </c>
      <c r="E458" s="24" t="s">
        <v>719</v>
      </c>
      <c r="F458" s="24"/>
      <c r="G458" s="24" t="s">
        <v>423</v>
      </c>
      <c r="H458" s="24" t="str">
        <f>IFERROR(IF(OR(O458&lt;&gt;"",P458&lt;&gt;"",Q458&lt;&gt;""),"Opt 2: "&amp;VLOOKUP(N458,Deliverables!$A$4:$G$42,3,FALSE)&amp;CHAR(10),"")&amp; IF(S458&lt;&gt;"","Opt 5: "&amp;VLOOKUP(R458,Deliverables!$A$4:$G$42,4,FALSE)&amp;CHAR(10),"")&amp; IF(OR(U458&lt;&gt;"",V458&lt;&gt;"",W458&lt;&gt;""),"Opt 3: "&amp;VLOOKUP(T458,Deliverables!$A$4:$G$42,5,FALSE)&amp;CHAR(10),"")&amp; IF(Y458&lt;&gt;"","Opt 4: "&amp;VLOOKUP(X458,Deliverables!$A$4:$G$42,6,FALSE)&amp;CHAR(10),"")&amp; IF(AA458&lt;&gt;"","Opt 7: "&amp;VLOOKUP(Z458,Deliverables!$A$4:$G$42,7,FALSE),""),"&lt;Autofilled&gt;")</f>
        <v>Opt 3: RAN5#88 (Aug-20)
  MU: RAN5#87 (May-20)
  TT: RAN5#87 (May-20)
Opt 4: RAN5#87 (May-20)
Opt 7: RAN5#87 (May-20)</v>
      </c>
      <c r="I458" s="24"/>
      <c r="J458" s="24"/>
      <c r="K458" s="53">
        <v>1</v>
      </c>
      <c r="L458" s="37">
        <f t="shared" si="21"/>
        <v>0.3</v>
      </c>
      <c r="M458" s="152"/>
      <c r="N458" s="137"/>
      <c r="O458" s="105"/>
      <c r="P458" s="105"/>
      <c r="Q458" s="132"/>
      <c r="R458" s="121"/>
      <c r="S458" s="132"/>
      <c r="T458" s="572" t="s">
        <v>1306</v>
      </c>
      <c r="U458" s="104"/>
      <c r="V458" s="104">
        <v>0.3</v>
      </c>
      <c r="W458" s="132"/>
      <c r="X458" s="121">
        <v>1</v>
      </c>
      <c r="Y458" s="570">
        <v>0.3</v>
      </c>
      <c r="Z458" s="121">
        <v>1</v>
      </c>
      <c r="AA458" s="570">
        <v>0.3</v>
      </c>
      <c r="AB458" s="41"/>
      <c r="AC458" s="545"/>
    </row>
    <row r="459" spans="1:30" s="38" customFormat="1" ht="40.15" customHeight="1" outlineLevel="1" x14ac:dyDescent="0.25">
      <c r="A459" s="39">
        <v>319</v>
      </c>
      <c r="B459" s="39" t="s">
        <v>762</v>
      </c>
      <c r="C459" s="24" t="s">
        <v>21</v>
      </c>
      <c r="D459" s="44" t="s">
        <v>1106</v>
      </c>
      <c r="E459" s="24" t="s">
        <v>720</v>
      </c>
      <c r="F459" s="24"/>
      <c r="G459" s="24" t="s">
        <v>423</v>
      </c>
      <c r="H459" s="24" t="str">
        <f>IFERROR(IF(OR(O459&lt;&gt;"",P459&lt;&gt;"",Q459&lt;&gt;""),"Opt 2: "&amp;VLOOKUP(N459,Deliverables!$A$4:$G$42,3,FALSE)&amp;CHAR(10),"")&amp; IF(S459&lt;&gt;"","Opt 5: "&amp;VLOOKUP(R459,Deliverables!$A$4:$G$42,4,FALSE)&amp;CHAR(10),"")&amp; IF(OR(U459&lt;&gt;"",V459&lt;&gt;"",W459&lt;&gt;""),"Opt 3: "&amp;VLOOKUP(T459,Deliverables!$A$4:$G$42,5,FALSE)&amp;CHAR(10),"")&amp; IF(Y459&lt;&gt;"","Opt 4: "&amp;VLOOKUP(X459,Deliverables!$A$4:$G$42,6,FALSE)&amp;CHAR(10),"")&amp; IF(AA459&lt;&gt;"","Opt 7: "&amp;VLOOKUP(Z459,Deliverables!$A$4:$G$42,7,FALSE),""),"&lt;Autofilled&gt;")</f>
        <v>Opt 3: RAN5#88 (Aug-20)
  MU: RAN5#87 (May-20)
  TT: RAN5#87 (May-20)
Opt 4: RAN5#87 (May-20)
Opt 7: RAN5#87 (May-20)</v>
      </c>
      <c r="I459" s="24"/>
      <c r="J459" s="24"/>
      <c r="K459" s="53">
        <v>1</v>
      </c>
      <c r="L459" s="37">
        <f t="shared" si="21"/>
        <v>0.3</v>
      </c>
      <c r="M459" s="152"/>
      <c r="N459" s="137"/>
      <c r="O459" s="105"/>
      <c r="P459" s="105"/>
      <c r="Q459" s="132"/>
      <c r="R459" s="121"/>
      <c r="S459" s="132"/>
      <c r="T459" s="572" t="s">
        <v>1306</v>
      </c>
      <c r="U459" s="104"/>
      <c r="V459" s="104">
        <v>0.3</v>
      </c>
      <c r="W459" s="132"/>
      <c r="X459" s="121">
        <v>1</v>
      </c>
      <c r="Y459" s="570">
        <v>0.3</v>
      </c>
      <c r="Z459" s="121">
        <v>1</v>
      </c>
      <c r="AA459" s="570">
        <v>0.3</v>
      </c>
      <c r="AB459" s="41"/>
      <c r="AC459" s="545"/>
    </row>
    <row r="460" spans="1:30" s="539" customFormat="1" ht="43.15" customHeight="1" outlineLevel="1" x14ac:dyDescent="0.25">
      <c r="A460" s="544">
        <v>320</v>
      </c>
      <c r="B460" s="544" t="s">
        <v>762</v>
      </c>
      <c r="C460" s="536" t="s">
        <v>21</v>
      </c>
      <c r="D460" s="549" t="s">
        <v>1349</v>
      </c>
      <c r="E460" s="629" t="s">
        <v>1351</v>
      </c>
      <c r="F460" s="536"/>
      <c r="G460" s="536" t="s">
        <v>333</v>
      </c>
      <c r="H460" s="536" t="str">
        <f>IFERROR(IF(OR(O460&lt;&gt;"",P460&lt;&gt;"",Q460&lt;&gt;""),"Opt 2: "&amp;VLOOKUP(N460,Deliverables!$A$4:$G$42,3,FALSE)&amp;CHAR(10),"")&amp; IF(S460&lt;&gt;"","Opt 5: "&amp;VLOOKUP(R460,Deliverables!$A$4:$G$42,4,FALSE)&amp;CHAR(10),"")&amp; IF(OR(U460&lt;&gt;"",V460&lt;&gt;"",W460&lt;&gt;""),"Opt 3: "&amp;VLOOKUP(T460,Deliverables!$A$4:$G$42,5,FALSE)&amp;CHAR(10),"")&amp; IF(Y460&lt;&gt;"","Opt 4: "&amp;VLOOKUP(X460,Deliverables!$A$4:$G$42,6,FALSE)&amp;CHAR(10),"")&amp; IF(AA460&lt;&gt;"","Opt 7: "&amp;VLOOKUP(Z460,Deliverables!$A$4:$G$42,7,FALSE),""),"&lt;Autofilled&gt;")</f>
        <v>Opt 3: RAN5#88 (Aug-20)
  MU: RAN5#87 (May-20)
  TT: RAN5#87 (May-20)
Opt 4: RAN5#87 (May-20)
Opt 7: RAN5#87 (May-20)</v>
      </c>
      <c r="I460" s="618"/>
      <c r="J460" s="536" t="s">
        <v>1364</v>
      </c>
      <c r="K460" s="550">
        <v>1</v>
      </c>
      <c r="L460" s="542">
        <f>IF(COUNT(O460,P460,Q460,S460,U460,V460,W460,Y460,AA460)&gt;0,SUM(O460,P460,Q460,S460,U460,V460,W460,Y460,AA460)/COUNT(O460,P460,Q460,S460,U460,V460,W460,Y460,AA460),"")</f>
        <v>0</v>
      </c>
      <c r="M460" s="575"/>
      <c r="N460" s="574"/>
      <c r="O460" s="571"/>
      <c r="P460" s="571"/>
      <c r="Q460" s="625"/>
      <c r="R460" s="572"/>
      <c r="S460" s="625"/>
      <c r="T460" s="572" t="s">
        <v>1306</v>
      </c>
      <c r="U460" s="619"/>
      <c r="V460" s="619">
        <v>0</v>
      </c>
      <c r="W460" s="625"/>
      <c r="X460" s="572">
        <v>1</v>
      </c>
      <c r="Y460" s="619">
        <v>0</v>
      </c>
      <c r="Z460" s="572">
        <v>1</v>
      </c>
      <c r="AA460" s="619">
        <v>0</v>
      </c>
      <c r="AB460" s="547"/>
      <c r="AC460" s="545"/>
      <c r="AD460" s="551"/>
    </row>
    <row r="461" spans="1:30" s="38" customFormat="1" ht="40.15" customHeight="1" outlineLevel="1" x14ac:dyDescent="0.25">
      <c r="A461" s="39">
        <v>321</v>
      </c>
      <c r="B461" s="540" t="s">
        <v>762</v>
      </c>
      <c r="C461" s="24" t="s">
        <v>21</v>
      </c>
      <c r="D461" s="44" t="s">
        <v>432</v>
      </c>
      <c r="E461" s="24" t="s">
        <v>674</v>
      </c>
      <c r="F461" s="24"/>
      <c r="G461" s="24" t="s">
        <v>423</v>
      </c>
      <c r="H461" s="24" t="str">
        <f>IFERROR(IF(OR(O461&lt;&gt;"",P461&lt;&gt;"",Q461&lt;&gt;""),"Opt 2: "&amp;VLOOKUP(N461,Deliverables!$A$4:$G$42,3,FALSE)&amp;CHAR(10),"")&amp; IF(S461&lt;&gt;"","Opt 5: "&amp;VLOOKUP(R461,Deliverables!$A$4:$G$42,4,FALSE)&amp;CHAR(10),"")&amp; IF(OR(U461&lt;&gt;"",V461&lt;&gt;"",W461&lt;&gt;""),"Opt 3: "&amp;VLOOKUP(T461,Deliverables!$A$4:$G$42,5,FALSE)&amp;CHAR(10),"")&amp; IF(Y461&lt;&gt;"","Opt 4: "&amp;VLOOKUP(X461,Deliverables!$A$4:$G$42,6,FALSE)&amp;CHAR(10),"")&amp; IF(AA461&lt;&gt;"","Opt 7: "&amp;VLOOKUP(Z461,Deliverables!$A$4:$G$42,7,FALSE),""),"&lt;Autofilled&gt;")</f>
        <v>Opt 3: RAN5#83 (May-19)
  MU: RAN5#84 (Aug-19)
  TT: RAN5#84 (Aug-19)
Opt 4: RAN5#87 (May-20)
Opt 7: RAN5#87 (May-20)</v>
      </c>
      <c r="I461" s="24" t="s">
        <v>808</v>
      </c>
      <c r="J461" s="36" t="s">
        <v>785</v>
      </c>
      <c r="K461" s="53">
        <v>0.4</v>
      </c>
      <c r="L461" s="37">
        <f t="shared" si="21"/>
        <v>1</v>
      </c>
      <c r="M461" s="152"/>
      <c r="N461" s="137"/>
      <c r="O461" s="105"/>
      <c r="P461" s="105"/>
      <c r="Q461" s="132"/>
      <c r="R461" s="121"/>
      <c r="S461" s="132"/>
      <c r="T461" s="121" t="s">
        <v>467</v>
      </c>
      <c r="U461" s="104"/>
      <c r="V461" s="104"/>
      <c r="W461" s="132">
        <v>1</v>
      </c>
      <c r="X461" s="121">
        <v>1</v>
      </c>
      <c r="Y461" s="132">
        <v>1</v>
      </c>
      <c r="Z461" s="121">
        <v>1</v>
      </c>
      <c r="AA461" s="132">
        <v>1</v>
      </c>
      <c r="AB461" s="41"/>
      <c r="AC461" s="545"/>
    </row>
    <row r="462" spans="1:30" s="539" customFormat="1" ht="43.15" customHeight="1" outlineLevel="1" x14ac:dyDescent="0.25">
      <c r="A462" s="544">
        <v>322</v>
      </c>
      <c r="B462" s="544" t="s">
        <v>762</v>
      </c>
      <c r="C462" s="536" t="s">
        <v>21</v>
      </c>
      <c r="D462" s="549" t="s">
        <v>1350</v>
      </c>
      <c r="E462" s="629" t="s">
        <v>1352</v>
      </c>
      <c r="F462" s="536"/>
      <c r="G462" s="536" t="s">
        <v>333</v>
      </c>
      <c r="H462" s="536" t="str">
        <f>IFERROR(IF(OR(O462&lt;&gt;"",P462&lt;&gt;"",Q462&lt;&gt;""),"Opt 2: "&amp;VLOOKUP(N462,Deliverables!$A$4:$G$42,3,FALSE)&amp;CHAR(10),"")&amp; IF(S462&lt;&gt;"","Opt 5: "&amp;VLOOKUP(R462,Deliverables!$A$4:$G$42,4,FALSE)&amp;CHAR(10),"")&amp; IF(OR(U462&lt;&gt;"",V462&lt;&gt;"",W462&lt;&gt;""),"Opt 3: "&amp;VLOOKUP(T462,Deliverables!$A$4:$G$42,5,FALSE)&amp;CHAR(10),"")&amp; IF(Y462&lt;&gt;"","Opt 4: "&amp;VLOOKUP(X462,Deliverables!$A$4:$G$42,6,FALSE)&amp;CHAR(10),"")&amp; IF(AA462&lt;&gt;"","Opt 7: "&amp;VLOOKUP(Z462,Deliverables!$A$4:$G$42,7,FALSE),""),"&lt;Autofilled&gt;")</f>
        <v>Opt 3: RAN5#88 (Aug-20)
  MU: RAN5#87 (May-20)
  TT: RAN5#87 (May-20)
Opt 4: RAN5#87 (May-20)
Opt 7: RAN5#87 (May-20)</v>
      </c>
      <c r="I462" s="618"/>
      <c r="J462" s="618" t="s">
        <v>1363</v>
      </c>
      <c r="K462" s="550">
        <v>0.4</v>
      </c>
      <c r="L462" s="542">
        <f>IF(COUNT(O462,P462,Q462,S462,U462,V462,W462,Y462,AA462)&gt;0,SUM(O462,P462,Q462,S462,U462,V462,W462,Y462,AA462)/COUNT(O462,P462,Q462,S462,U462,V462,W462,Y462,AA462),"")</f>
        <v>0</v>
      </c>
      <c r="M462" s="575"/>
      <c r="N462" s="574"/>
      <c r="O462" s="571"/>
      <c r="P462" s="571"/>
      <c r="Q462" s="625"/>
      <c r="R462" s="572"/>
      <c r="S462" s="625"/>
      <c r="T462" s="572" t="s">
        <v>1306</v>
      </c>
      <c r="U462" s="619"/>
      <c r="V462" s="619">
        <v>0</v>
      </c>
      <c r="W462" s="625"/>
      <c r="X462" s="572">
        <v>1</v>
      </c>
      <c r="Y462" s="619">
        <v>0</v>
      </c>
      <c r="Z462" s="572">
        <v>1</v>
      </c>
      <c r="AA462" s="619">
        <v>0</v>
      </c>
      <c r="AB462" s="547"/>
      <c r="AC462" s="545"/>
      <c r="AD462" s="551"/>
    </row>
    <row r="463" spans="1:30" s="74" customFormat="1" ht="40.15" customHeight="1" outlineLevel="1" x14ac:dyDescent="0.25">
      <c r="A463" s="64"/>
      <c r="B463" s="64"/>
      <c r="C463" s="65" t="s">
        <v>21</v>
      </c>
      <c r="D463" s="65" t="s">
        <v>375</v>
      </c>
      <c r="E463" s="589" t="s">
        <v>1233</v>
      </c>
      <c r="F463" s="65"/>
      <c r="G463" s="65"/>
      <c r="H463" s="65" t="str">
        <f>IFERROR(IF(OR(O463&lt;&gt;"",P463&lt;&gt;"",Q463&lt;&gt;""),"Opt 2: "&amp;VLOOKUP(N463,Deliverables!$A$4:$G$42,3,FALSE)&amp;CHAR(10),"")&amp; IF(S463&lt;&gt;"","Opt 5: "&amp;VLOOKUP(R463,Deliverables!$A$4:$G$42,4,FALSE)&amp;CHAR(10),"")&amp; IF(OR(U463&lt;&gt;"",V463&lt;&gt;"",W463&lt;&gt;""),"Opt 3: "&amp;VLOOKUP(T463,Deliverables!$A$4:$G$42,5,FALSE)&amp;CHAR(10),"")&amp; IF(Y463&lt;&gt;"","Opt 4: "&amp;VLOOKUP(X463,Deliverables!$A$4:$G$42,6,FALSE)&amp;CHAR(10),"")&amp; IF(AA463&lt;&gt;"","Opt 7: "&amp;VLOOKUP(Z463,Deliverables!$A$4:$G$42,7,FALSE),""),"&lt;Autofilled&gt;")</f>
        <v/>
      </c>
      <c r="I463" s="65"/>
      <c r="J463" s="65"/>
      <c r="K463" s="53">
        <v>0</v>
      </c>
      <c r="L463" s="37" t="str">
        <f t="shared" si="21"/>
        <v/>
      </c>
      <c r="M463" s="152"/>
      <c r="N463" s="137"/>
      <c r="O463" s="105"/>
      <c r="P463" s="105"/>
      <c r="Q463" s="132"/>
      <c r="R463" s="121"/>
      <c r="S463" s="132"/>
      <c r="T463" s="121"/>
      <c r="U463" s="104"/>
      <c r="V463" s="104"/>
      <c r="W463" s="132"/>
      <c r="X463" s="121"/>
      <c r="Y463" s="132"/>
      <c r="Z463" s="121"/>
      <c r="AA463" s="132"/>
      <c r="AB463" s="73"/>
      <c r="AC463" s="545"/>
    </row>
    <row r="464" spans="1:30" s="38" customFormat="1" ht="40.15" customHeight="1" outlineLevel="1" x14ac:dyDescent="0.25">
      <c r="A464" s="39">
        <v>323</v>
      </c>
      <c r="B464" s="39"/>
      <c r="C464" s="24" t="s">
        <v>21</v>
      </c>
      <c r="D464" s="44" t="s">
        <v>812</v>
      </c>
      <c r="E464" s="24" t="s">
        <v>555</v>
      </c>
      <c r="F464" s="24"/>
      <c r="G464" s="24" t="s">
        <v>423</v>
      </c>
      <c r="H464" s="24" t="str">
        <f>IFERROR(IF(OR(O464&lt;&gt;"",P464&lt;&gt;"",Q464&lt;&gt;""),"Opt 2: "&amp;VLOOKUP(N464,Deliverables!$A$4:$G$42,3,FALSE)&amp;CHAR(10),"")&amp; IF(S464&lt;&gt;"","Opt 5: "&amp;VLOOKUP(R464,Deliverables!$A$4:$G$42,4,FALSE)&amp;CHAR(10),"")&amp; IF(OR(U464&lt;&gt;"",V464&lt;&gt;"",W464&lt;&gt;""),"Opt 3: "&amp;VLOOKUP(T464,Deliverables!$A$4:$G$42,5,FALSE)&amp;CHAR(10),"")&amp; IF(Y464&lt;&gt;"","Opt 4: "&amp;VLOOKUP(X464,Deliverables!$A$4:$G$42,6,FALSE)&amp;CHAR(10),"")&amp; IF(AA464&lt;&gt;"","Opt 7: "&amp;VLOOKUP(Z464,Deliverables!$A$4:$G$42,7,FALSE),""),"&lt;Autofilled&gt;")</f>
        <v>Opt 3: RAN5#87 (May-20)
Opt 4: RAN5#87 (May-20)
Opt 7: RAN5#87 (May-20)</v>
      </c>
      <c r="I464" s="24" t="s">
        <v>813</v>
      </c>
      <c r="J464" s="24"/>
      <c r="K464" s="53">
        <v>0.5</v>
      </c>
      <c r="L464" s="37">
        <f>IF(COUNT(O464,P464,Q464,S464,U464,V464,W464,Y464,AA464)&gt;0,SUM(O464,P464,Q464,S464,U464,V464,W464,Y464,AA464)/COUNT(O464,P464,Q464,S464,U464,V464,W464,Y464,AA464),"")</f>
        <v>0.80000000000000016</v>
      </c>
      <c r="M464" s="152"/>
      <c r="N464" s="137"/>
      <c r="O464" s="105"/>
      <c r="P464" s="105"/>
      <c r="Q464" s="178"/>
      <c r="R464" s="121"/>
      <c r="S464" s="178"/>
      <c r="T464" s="572">
        <v>8</v>
      </c>
      <c r="U464" s="104">
        <v>0.8</v>
      </c>
      <c r="V464" s="104"/>
      <c r="W464" s="178"/>
      <c r="X464" s="121">
        <v>1</v>
      </c>
      <c r="Y464" s="178">
        <v>0.8</v>
      </c>
      <c r="Z464" s="121">
        <v>1</v>
      </c>
      <c r="AA464" s="178">
        <v>0.8</v>
      </c>
      <c r="AB464" s="41"/>
      <c r="AC464" s="545"/>
      <c r="AD464" s="84"/>
    </row>
    <row r="465" spans="1:30" s="38" customFormat="1" ht="40.15" customHeight="1" outlineLevel="1" x14ac:dyDescent="0.25">
      <c r="A465" s="39">
        <v>324</v>
      </c>
      <c r="B465" s="39" t="s">
        <v>762</v>
      </c>
      <c r="C465" s="24" t="s">
        <v>21</v>
      </c>
      <c r="D465" s="44" t="s">
        <v>376</v>
      </c>
      <c r="E465" s="549" t="s">
        <v>505</v>
      </c>
      <c r="F465" s="24" t="s">
        <v>1267</v>
      </c>
      <c r="G465" s="24" t="s">
        <v>423</v>
      </c>
      <c r="H465" s="24" t="str">
        <f>IFERROR(IF(OR(O465&lt;&gt;"",P465&lt;&gt;"",Q465&lt;&gt;""),"Opt 2: "&amp;VLOOKUP(N465,Deliverables!$A$4:$G$42,3,FALSE)&amp;CHAR(10),"")&amp; IF(S465&lt;&gt;"","Opt 5: "&amp;VLOOKUP(R465,Deliverables!$A$4:$G$42,4,FALSE)&amp;CHAR(10),"")&amp; IF(OR(U465&lt;&gt;"",V465&lt;&gt;"",W465&lt;&gt;""),"Opt 3: "&amp;VLOOKUP(T465,Deliverables!$A$4:$G$42,5,FALSE)&amp;CHAR(10),"")&amp; IF(Y465&lt;&gt;"","Opt 4: "&amp;VLOOKUP(X465,Deliverables!$A$4:$G$42,6,FALSE)&amp;CHAR(10),"")&amp; IF(AA465&lt;&gt;"","Opt 7: "&amp;VLOOKUP(Z465,Deliverables!$A$4:$G$42,7,FALSE),""),"&lt;Autofilled&gt;")</f>
        <v>Opt 3: RAN5#86 (Feb-20)
Opt 4: RAN5#87 (May-20)
Opt 7: RAN5#87 (May-20)</v>
      </c>
      <c r="I465" s="24" t="s">
        <v>814</v>
      </c>
      <c r="J465" s="24"/>
      <c r="K465" s="53">
        <v>1</v>
      </c>
      <c r="L465" s="37">
        <f t="shared" si="21"/>
        <v>1</v>
      </c>
      <c r="M465" s="152"/>
      <c r="N465" s="137"/>
      <c r="O465" s="105"/>
      <c r="P465" s="105"/>
      <c r="Q465" s="132"/>
      <c r="R465" s="121"/>
      <c r="S465" s="132"/>
      <c r="T465" s="572">
        <v>7</v>
      </c>
      <c r="U465" s="104">
        <v>1</v>
      </c>
      <c r="V465" s="104"/>
      <c r="W465" s="132"/>
      <c r="X465" s="121">
        <v>1</v>
      </c>
      <c r="Y465" s="570">
        <v>1</v>
      </c>
      <c r="Z465" s="121">
        <v>1</v>
      </c>
      <c r="AA465" s="570">
        <v>1</v>
      </c>
      <c r="AB465" s="41"/>
      <c r="AC465" s="545"/>
      <c r="AD465" s="84"/>
    </row>
    <row r="466" spans="1:30" s="38" customFormat="1" ht="40.15" customHeight="1" outlineLevel="1" x14ac:dyDescent="0.25">
      <c r="A466" s="39">
        <v>325</v>
      </c>
      <c r="B466" s="39" t="s">
        <v>762</v>
      </c>
      <c r="C466" s="24" t="s">
        <v>21</v>
      </c>
      <c r="D466" s="44" t="s">
        <v>377</v>
      </c>
      <c r="E466" s="549" t="s">
        <v>506</v>
      </c>
      <c r="F466" s="536" t="s">
        <v>1267</v>
      </c>
      <c r="G466" s="24" t="s">
        <v>423</v>
      </c>
      <c r="H466" s="24" t="str">
        <f>IFERROR(IF(OR(O466&lt;&gt;"",P466&lt;&gt;"",Q466&lt;&gt;""),"Opt 2: "&amp;VLOOKUP(N466,Deliverables!$A$4:$G$42,3,FALSE)&amp;CHAR(10),"")&amp; IF(S466&lt;&gt;"","Opt 5: "&amp;VLOOKUP(R466,Deliverables!$A$4:$G$42,4,FALSE)&amp;CHAR(10),"")&amp; IF(OR(U466&lt;&gt;"",V466&lt;&gt;"",W466&lt;&gt;""),"Opt 3: "&amp;VLOOKUP(T466,Deliverables!$A$4:$G$42,5,FALSE)&amp;CHAR(10),"")&amp; IF(Y466&lt;&gt;"","Opt 4: "&amp;VLOOKUP(X466,Deliverables!$A$4:$G$42,6,FALSE)&amp;CHAR(10),"")&amp; IF(AA466&lt;&gt;"","Opt 7: "&amp;VLOOKUP(Z466,Deliverables!$A$4:$G$42,7,FALSE),""),"&lt;Autofilled&gt;")</f>
        <v>Opt 3: RAN5#86 (Feb-20)
Opt 4: RAN5#87 (May-20)
Opt 7: RAN5#87 (May-20)</v>
      </c>
      <c r="I466" s="24" t="s">
        <v>815</v>
      </c>
      <c r="J466" s="24"/>
      <c r="K466" s="53">
        <v>1</v>
      </c>
      <c r="L466" s="37">
        <f t="shared" si="21"/>
        <v>1</v>
      </c>
      <c r="M466" s="152"/>
      <c r="N466" s="137"/>
      <c r="O466" s="105"/>
      <c r="P466" s="105"/>
      <c r="Q466" s="132"/>
      <c r="R466" s="121"/>
      <c r="S466" s="132"/>
      <c r="T466" s="572">
        <v>7</v>
      </c>
      <c r="U466" s="570">
        <v>1</v>
      </c>
      <c r="V466" s="104"/>
      <c r="W466" s="132"/>
      <c r="X466" s="121">
        <v>1</v>
      </c>
      <c r="Y466" s="570">
        <v>1</v>
      </c>
      <c r="Z466" s="121">
        <v>1</v>
      </c>
      <c r="AA466" s="570">
        <v>1</v>
      </c>
      <c r="AB466" s="41"/>
      <c r="AC466" s="545"/>
      <c r="AD466" s="84"/>
    </row>
    <row r="467" spans="1:30" s="38" customFormat="1" ht="40.15" customHeight="1" outlineLevel="1" x14ac:dyDescent="0.25">
      <c r="A467" s="39">
        <v>326</v>
      </c>
      <c r="B467" s="39" t="s">
        <v>762</v>
      </c>
      <c r="C467" s="24" t="s">
        <v>21</v>
      </c>
      <c r="D467" s="44" t="s">
        <v>379</v>
      </c>
      <c r="E467" s="549" t="s">
        <v>507</v>
      </c>
      <c r="G467" s="24" t="s">
        <v>423</v>
      </c>
      <c r="H467" s="24" t="str">
        <f>IFERROR(IF(OR(O467&lt;&gt;"",P467&lt;&gt;"",Q467&lt;&gt;""),"Opt 2: "&amp;VLOOKUP(N467,Deliverables!$A$4:$G$42,3,FALSE)&amp;CHAR(10),"")&amp; IF(S467&lt;&gt;"","Opt 5: "&amp;VLOOKUP(R467,Deliverables!$A$4:$G$42,4,FALSE)&amp;CHAR(10),"")&amp; IF(OR(U467&lt;&gt;"",V467&lt;&gt;"",W467&lt;&gt;""),"Opt 3: "&amp;VLOOKUP(T467,Deliverables!$A$4:$G$42,5,FALSE)&amp;CHAR(10),"")&amp; IF(Y467&lt;&gt;"","Opt 4: "&amp;VLOOKUP(X467,Deliverables!$A$4:$G$42,6,FALSE)&amp;CHAR(10),"")&amp; IF(AA467&lt;&gt;"","Opt 7: "&amp;VLOOKUP(Z467,Deliverables!$A$4:$G$42,7,FALSE),""),"&lt;Autofilled&gt;")</f>
        <v>Opt 3: RAN5#83 (May-19)
Opt 7: RAN5#87 (May-20)</v>
      </c>
      <c r="I467" s="24" t="s">
        <v>793</v>
      </c>
      <c r="J467" s="24"/>
      <c r="K467" s="53">
        <v>1</v>
      </c>
      <c r="L467" s="37">
        <f t="shared" si="21"/>
        <v>1</v>
      </c>
      <c r="M467" s="152"/>
      <c r="N467" s="137"/>
      <c r="O467" s="105"/>
      <c r="P467" s="105"/>
      <c r="Q467" s="132"/>
      <c r="R467" s="121"/>
      <c r="S467" s="132"/>
      <c r="T467" s="121">
        <v>4</v>
      </c>
      <c r="U467" s="104">
        <v>1</v>
      </c>
      <c r="V467" s="104"/>
      <c r="W467" s="132"/>
      <c r="X467" s="121">
        <v>1</v>
      </c>
      <c r="Y467" s="573"/>
      <c r="Z467" s="121">
        <v>1</v>
      </c>
      <c r="AA467" s="132">
        <v>1</v>
      </c>
      <c r="AB467" s="41"/>
      <c r="AC467" s="545"/>
      <c r="AD467" s="84"/>
    </row>
    <row r="468" spans="1:30" s="565" customFormat="1" ht="40.15" customHeight="1" outlineLevel="1" x14ac:dyDescent="0.25">
      <c r="A468" s="557"/>
      <c r="B468" s="557"/>
      <c r="C468" s="558" t="s">
        <v>21</v>
      </c>
      <c r="D468" s="558" t="s">
        <v>1108</v>
      </c>
      <c r="E468" s="558" t="s">
        <v>1107</v>
      </c>
      <c r="F468" s="558"/>
      <c r="G468" s="558"/>
      <c r="H468" s="558" t="str">
        <f>IFERROR(IF(OR(O468&lt;&gt;"",P468&lt;&gt;"",Q468&lt;&gt;""),"Opt 2: "&amp;VLOOKUP(N468,Deliverables!$A$4:$G$42,3,FALSE)&amp;CHAR(10),"")&amp; IF(S468&lt;&gt;"","Opt 5: "&amp;VLOOKUP(R468,Deliverables!$A$4:$G$42,4,FALSE)&amp;CHAR(10),"")&amp; IF(OR(U468&lt;&gt;"",V468&lt;&gt;"",W468&lt;&gt;""),"Opt 3: "&amp;VLOOKUP(T468,Deliverables!$A$4:$G$42,5,FALSE)&amp;CHAR(10),"")&amp; IF(Y468&lt;&gt;"","Opt 4: "&amp;VLOOKUP(X468,Deliverables!$A$4:$G$42,6,FALSE)&amp;CHAR(10),"")&amp; IF(AA468&lt;&gt;"","Opt 7: "&amp;VLOOKUP(Z468,Deliverables!$A$4:$G$42,7,FALSE),""),"&lt;Autofilled&gt;")</f>
        <v/>
      </c>
      <c r="I468" s="558"/>
      <c r="J468" s="558"/>
      <c r="K468" s="550">
        <v>0</v>
      </c>
      <c r="L468" s="542" t="str">
        <f t="shared" ref="L468:L473" si="23">IF(COUNT(O468,P468,Q468,S468,U468,V468,W468,Y468,AA468)&gt;0,SUM(O468,P468,Q468,S468,U468,V468,W468,Y468,AA468)/COUNT(O468,P468,Q468,S468,U468,V468,W468,Y468,AA468),"")</f>
        <v/>
      </c>
      <c r="M468" s="575"/>
      <c r="N468" s="574"/>
      <c r="O468" s="571"/>
      <c r="P468" s="571"/>
      <c r="Q468" s="573"/>
      <c r="R468" s="572"/>
      <c r="S468" s="573"/>
      <c r="T468" s="572"/>
      <c r="U468" s="570"/>
      <c r="V468" s="570"/>
      <c r="W468" s="573"/>
      <c r="X468" s="572"/>
      <c r="Y468" s="573"/>
      <c r="Z468" s="572"/>
      <c r="AA468" s="573"/>
      <c r="AB468" s="564"/>
      <c r="AC468" s="545"/>
    </row>
    <row r="469" spans="1:30" s="38" customFormat="1" ht="40.15" customHeight="1" outlineLevel="1" x14ac:dyDescent="0.25">
      <c r="A469" s="39">
        <v>327</v>
      </c>
      <c r="B469" s="39" t="s">
        <v>762</v>
      </c>
      <c r="C469" s="24" t="s">
        <v>21</v>
      </c>
      <c r="D469" s="44" t="s">
        <v>1109</v>
      </c>
      <c r="E469" s="549" t="s">
        <v>679</v>
      </c>
      <c r="F469" s="24"/>
      <c r="G469" s="24" t="s">
        <v>423</v>
      </c>
      <c r="H469" s="24" t="str">
        <f>IFERROR(IF(OR(O469&lt;&gt;"",P469&lt;&gt;"",Q469&lt;&gt;""),"Opt 2: "&amp;VLOOKUP(N469,Deliverables!$A$4:$G$42,3,FALSE)&amp;CHAR(10),"")&amp; IF(S469&lt;&gt;"","Opt 5: "&amp;VLOOKUP(R469,Deliverables!$A$4:$G$42,4,FALSE)&amp;CHAR(10),"")&amp; IF(OR(U469&lt;&gt;"",V469&lt;&gt;"",W469&lt;&gt;""),"Opt 3: "&amp;VLOOKUP(T469,Deliverables!$A$4:$G$42,5,FALSE)&amp;CHAR(10),"")&amp; IF(Y469&lt;&gt;"","Opt 4: "&amp;VLOOKUP(X469,Deliverables!$A$4:$G$42,6,FALSE)&amp;CHAR(10),"")&amp; IF(AA469&lt;&gt;"","Opt 7: "&amp;VLOOKUP(Z469,Deliverables!$A$4:$G$42,7,FALSE),""),"&lt;Autofilled&gt;")</f>
        <v>Opt 3: RAN5#87 (May-20)
Opt 4: RAN5#87 (May-20)
Opt 7: RAN5#87 (May-20)</v>
      </c>
      <c r="I469" s="24"/>
      <c r="J469" s="24" t="s">
        <v>602</v>
      </c>
      <c r="K469" s="53">
        <v>1</v>
      </c>
      <c r="L469" s="37">
        <f t="shared" si="23"/>
        <v>0</v>
      </c>
      <c r="M469" s="152"/>
      <c r="N469" s="137"/>
      <c r="O469" s="105"/>
      <c r="P469" s="105"/>
      <c r="Q469" s="132"/>
      <c r="R469" s="121"/>
      <c r="S469" s="132"/>
      <c r="T469" s="572">
        <v>8</v>
      </c>
      <c r="U469" s="104">
        <v>0</v>
      </c>
      <c r="V469" s="104"/>
      <c r="W469" s="132"/>
      <c r="X469" s="121">
        <v>1</v>
      </c>
      <c r="Y469" s="132">
        <v>0</v>
      </c>
      <c r="Z469" s="121">
        <v>1</v>
      </c>
      <c r="AA469" s="132">
        <v>0</v>
      </c>
      <c r="AB469" s="41"/>
      <c r="AC469" s="545"/>
    </row>
    <row r="470" spans="1:30" s="38" customFormat="1" ht="40.15" customHeight="1" outlineLevel="1" x14ac:dyDescent="0.25">
      <c r="A470" s="39">
        <v>328</v>
      </c>
      <c r="B470" s="39" t="s">
        <v>762</v>
      </c>
      <c r="C470" s="24" t="s">
        <v>21</v>
      </c>
      <c r="D470" s="44" t="s">
        <v>1110</v>
      </c>
      <c r="E470" s="549" t="s">
        <v>680</v>
      </c>
      <c r="F470" s="24"/>
      <c r="G470" s="24" t="s">
        <v>423</v>
      </c>
      <c r="H470" s="24" t="str">
        <f>IFERROR(IF(OR(O470&lt;&gt;"",P470&lt;&gt;"",Q470&lt;&gt;""),"Opt 2: "&amp;VLOOKUP(N470,Deliverables!$A$4:$G$42,3,FALSE)&amp;CHAR(10),"")&amp; IF(S470&lt;&gt;"","Opt 5: "&amp;VLOOKUP(R470,Deliverables!$A$4:$G$42,4,FALSE)&amp;CHAR(10),"")&amp; IF(OR(U470&lt;&gt;"",V470&lt;&gt;"",W470&lt;&gt;""),"Opt 3: "&amp;VLOOKUP(T470,Deliverables!$A$4:$G$42,5,FALSE)&amp;CHAR(10),"")&amp; IF(Y470&lt;&gt;"","Opt 4: "&amp;VLOOKUP(X470,Deliverables!$A$4:$G$42,6,FALSE)&amp;CHAR(10),"")&amp; IF(AA470&lt;&gt;"","Opt 7: "&amp;VLOOKUP(Z470,Deliverables!$A$4:$G$42,7,FALSE),""),"&lt;Autofilled&gt;")</f>
        <v>Opt 3: RAN5#87 (May-20)
Opt 4: RAN5#87 (May-20)
Opt 7: RAN5#87 (May-20)</v>
      </c>
      <c r="I470" s="24"/>
      <c r="J470" s="24" t="s">
        <v>602</v>
      </c>
      <c r="K470" s="53">
        <v>1</v>
      </c>
      <c r="L470" s="37">
        <f t="shared" si="23"/>
        <v>0</v>
      </c>
      <c r="M470" s="152"/>
      <c r="N470" s="137"/>
      <c r="O470" s="105"/>
      <c r="P470" s="105"/>
      <c r="Q470" s="132"/>
      <c r="R470" s="121"/>
      <c r="S470" s="132"/>
      <c r="T470" s="572">
        <v>8</v>
      </c>
      <c r="U470" s="104">
        <v>0</v>
      </c>
      <c r="V470" s="104"/>
      <c r="W470" s="132"/>
      <c r="X470" s="121">
        <v>1</v>
      </c>
      <c r="Y470" s="132">
        <v>0</v>
      </c>
      <c r="Z470" s="121">
        <v>1</v>
      </c>
      <c r="AA470" s="132">
        <v>0</v>
      </c>
      <c r="AB470" s="41"/>
      <c r="AC470" s="545"/>
    </row>
    <row r="471" spans="1:30" s="38" customFormat="1" ht="40.15" customHeight="1" outlineLevel="1" x14ac:dyDescent="0.25">
      <c r="A471" s="39">
        <v>329</v>
      </c>
      <c r="B471" s="39" t="s">
        <v>762</v>
      </c>
      <c r="C471" s="24" t="s">
        <v>21</v>
      </c>
      <c r="D471" s="44" t="s">
        <v>1111</v>
      </c>
      <c r="E471" s="549" t="s">
        <v>681</v>
      </c>
      <c r="F471" s="24"/>
      <c r="G471" s="24" t="s">
        <v>423</v>
      </c>
      <c r="H471" s="24" t="str">
        <f>IFERROR(IF(OR(O471&lt;&gt;"",P471&lt;&gt;"",Q471&lt;&gt;""),"Opt 2: "&amp;VLOOKUP(N471,Deliverables!$A$4:$G$42,3,FALSE)&amp;CHAR(10),"")&amp; IF(S471&lt;&gt;"","Opt 5: "&amp;VLOOKUP(R471,Deliverables!$A$4:$G$42,4,FALSE)&amp;CHAR(10),"")&amp; IF(OR(U471&lt;&gt;"",V471&lt;&gt;"",W471&lt;&gt;""),"Opt 3: "&amp;VLOOKUP(T471,Deliverables!$A$4:$G$42,5,FALSE)&amp;CHAR(10),"")&amp; IF(Y471&lt;&gt;"","Opt 4: "&amp;VLOOKUP(X471,Deliverables!$A$4:$G$42,6,FALSE)&amp;CHAR(10),"")&amp; IF(AA471&lt;&gt;"","Opt 7: "&amp;VLOOKUP(Z471,Deliverables!$A$4:$G$42,7,FALSE),""),"&lt;Autofilled&gt;")</f>
        <v>Opt 3: RAN5#87 (May-20)
Opt 4: RAN5#87 (May-20)
Opt 7: RAN5#87 (May-20)</v>
      </c>
      <c r="I471" s="24"/>
      <c r="J471" s="24" t="s">
        <v>602</v>
      </c>
      <c r="K471" s="53">
        <v>1</v>
      </c>
      <c r="L471" s="37">
        <f t="shared" si="23"/>
        <v>0</v>
      </c>
      <c r="M471" s="152"/>
      <c r="N471" s="137"/>
      <c r="O471" s="105"/>
      <c r="P471" s="105"/>
      <c r="Q471" s="132"/>
      <c r="R471" s="121"/>
      <c r="S471" s="132"/>
      <c r="T471" s="572">
        <v>8</v>
      </c>
      <c r="U471" s="104">
        <v>0</v>
      </c>
      <c r="V471" s="104"/>
      <c r="W471" s="132"/>
      <c r="X471" s="121">
        <v>1</v>
      </c>
      <c r="Y471" s="132">
        <v>0</v>
      </c>
      <c r="Z471" s="121">
        <v>1</v>
      </c>
      <c r="AA471" s="132">
        <v>0</v>
      </c>
      <c r="AB471" s="41"/>
      <c r="AC471" s="545"/>
    </row>
    <row r="472" spans="1:30" s="38" customFormat="1" ht="40.15" customHeight="1" outlineLevel="1" x14ac:dyDescent="0.25">
      <c r="A472" s="39">
        <v>330</v>
      </c>
      <c r="B472" s="39" t="s">
        <v>762</v>
      </c>
      <c r="C472" s="24" t="s">
        <v>21</v>
      </c>
      <c r="D472" s="44" t="s">
        <v>1112</v>
      </c>
      <c r="E472" s="549" t="s">
        <v>682</v>
      </c>
      <c r="F472" s="24"/>
      <c r="G472" s="24" t="s">
        <v>423</v>
      </c>
      <c r="H472" s="24" t="str">
        <f>IFERROR(IF(OR(O472&lt;&gt;"",P472&lt;&gt;"",Q472&lt;&gt;""),"Opt 2: "&amp;VLOOKUP(N472,Deliverables!$A$4:$G$42,3,FALSE)&amp;CHAR(10),"")&amp; IF(S472&lt;&gt;"","Opt 5: "&amp;VLOOKUP(R472,Deliverables!$A$4:$G$42,4,FALSE)&amp;CHAR(10),"")&amp; IF(OR(U472&lt;&gt;"",V472&lt;&gt;"",W472&lt;&gt;""),"Opt 3: "&amp;VLOOKUP(T472,Deliverables!$A$4:$G$42,5,FALSE)&amp;CHAR(10),"")&amp; IF(Y472&lt;&gt;"","Opt 4: "&amp;VLOOKUP(X472,Deliverables!$A$4:$G$42,6,FALSE)&amp;CHAR(10),"")&amp; IF(AA472&lt;&gt;"","Opt 7: "&amp;VLOOKUP(Z472,Deliverables!$A$4:$G$42,7,FALSE),""),"&lt;Autofilled&gt;")</f>
        <v>Opt 3: RAN5#87 (May-20)
Opt 4: RAN5#87 (May-20)
Opt 7: RAN5#87 (May-20)</v>
      </c>
      <c r="I472" s="24"/>
      <c r="J472" s="24" t="s">
        <v>602</v>
      </c>
      <c r="K472" s="53">
        <v>1</v>
      </c>
      <c r="L472" s="37">
        <f t="shared" si="23"/>
        <v>0</v>
      </c>
      <c r="M472" s="152"/>
      <c r="N472" s="137"/>
      <c r="O472" s="105"/>
      <c r="P472" s="105"/>
      <c r="Q472" s="132"/>
      <c r="R472" s="121"/>
      <c r="S472" s="132"/>
      <c r="T472" s="572">
        <v>8</v>
      </c>
      <c r="U472" s="104">
        <v>0</v>
      </c>
      <c r="V472" s="104"/>
      <c r="W472" s="132"/>
      <c r="X472" s="121">
        <v>1</v>
      </c>
      <c r="Y472" s="132">
        <v>0</v>
      </c>
      <c r="Z472" s="121">
        <v>1</v>
      </c>
      <c r="AA472" s="132">
        <v>0</v>
      </c>
      <c r="AB472" s="41"/>
      <c r="AC472" s="545"/>
    </row>
    <row r="473" spans="1:30" s="543" customFormat="1" ht="40.15" customHeight="1" outlineLevel="1" x14ac:dyDescent="0.25">
      <c r="A473" s="544">
        <v>331</v>
      </c>
      <c r="B473" s="544" t="s">
        <v>762</v>
      </c>
      <c r="C473" s="536" t="s">
        <v>21</v>
      </c>
      <c r="D473" s="549" t="s">
        <v>1118</v>
      </c>
      <c r="E473" s="536" t="s">
        <v>1121</v>
      </c>
      <c r="G473" s="629"/>
      <c r="H473" s="536" t="str">
        <f>IFERROR(IF(OR(O473&lt;&gt;"",P473&lt;&gt;"",Q473&lt;&gt;""),"Opt 2: "&amp;VLOOKUP(N473,Deliverables!$A$4:$G$42,3,FALSE)&amp;CHAR(10),"")&amp; IF(S473&lt;&gt;"","Opt 5: "&amp;VLOOKUP(R473,Deliverables!$A$4:$G$42,4,FALSE)&amp;CHAR(10),"")&amp; IF(OR(U473&lt;&gt;"",V473&lt;&gt;"",W473&lt;&gt;""),"Opt 3: "&amp;VLOOKUP(T473,Deliverables!$A$4:$G$42,5,FALSE)&amp;CHAR(10),"")&amp; IF(Y473&lt;&gt;"","Opt 4: "&amp;VLOOKUP(X473,Deliverables!$A$4:$G$42,6,FALSE)&amp;CHAR(10),"")&amp; IF(AA473&lt;&gt;"","Opt 7: "&amp;VLOOKUP(Z473,Deliverables!$A$4:$G$42,7,FALSE),""),"&lt;Autofilled&gt;")</f>
        <v xml:space="preserve">Opt 4: RAN5#88 (Aug-20)
</v>
      </c>
      <c r="I473" s="536"/>
      <c r="J473" s="536"/>
      <c r="K473" s="550">
        <v>1</v>
      </c>
      <c r="L473" s="542">
        <f t="shared" si="23"/>
        <v>0</v>
      </c>
      <c r="M473" s="575"/>
      <c r="N473" s="574"/>
      <c r="O473" s="571"/>
      <c r="P473" s="571"/>
      <c r="Q473" s="573"/>
      <c r="R473" s="572"/>
      <c r="S473" s="573"/>
      <c r="T473" s="572"/>
      <c r="U473" s="573"/>
      <c r="V473" s="570"/>
      <c r="W473" s="573"/>
      <c r="X473" s="572">
        <v>2</v>
      </c>
      <c r="Y473" s="573">
        <v>0</v>
      </c>
      <c r="Z473" s="572">
        <v>1</v>
      </c>
      <c r="AA473" s="573"/>
      <c r="AB473" s="546"/>
      <c r="AC473" s="545"/>
      <c r="AD473" s="84"/>
    </row>
    <row r="474" spans="1:30" s="603" customFormat="1" ht="40.15" customHeight="1" outlineLevel="1" x14ac:dyDescent="0.25">
      <c r="A474" s="591">
        <v>296</v>
      </c>
      <c r="B474" s="591"/>
      <c r="C474" s="185" t="s">
        <v>21</v>
      </c>
      <c r="D474" s="592" t="s">
        <v>433</v>
      </c>
      <c r="E474" s="185" t="s">
        <v>1135</v>
      </c>
      <c r="G474" s="185" t="s">
        <v>423</v>
      </c>
      <c r="H474" s="185" t="str">
        <f>IFERROR(IF(OR(O474&lt;&gt;"",P474&lt;&gt;"",Q474&lt;&gt;""),"Opt 2: "&amp;VLOOKUP(N474,Deliverables!$A$4:$G$42,3,FALSE)&amp;CHAR(10),"")&amp; IF(S474&lt;&gt;"","Opt 5: "&amp;VLOOKUP(R474,Deliverables!$A$4:$G$42,4,FALSE)&amp;CHAR(10),"")&amp; IF(OR(U474&lt;&gt;"",V474&lt;&gt;"",W474&lt;&gt;""),"Opt 3: "&amp;VLOOKUP(T474,Deliverables!$A$4:$G$42,5,FALSE)&amp;CHAR(10),"")&amp; IF(Y474&lt;&gt;"","Opt 4: "&amp;VLOOKUP(X474,Deliverables!$A$4:$G$42,6,FALSE)&amp;CHAR(10),"")&amp; IF(AA474&lt;&gt;"","Opt 7: "&amp;VLOOKUP(Z474,Deliverables!$A$4:$G$42,7,FALSE),""),"&lt;Autofilled&gt;")</f>
        <v/>
      </c>
      <c r="I474" s="185"/>
      <c r="J474" s="185" t="s">
        <v>1137</v>
      </c>
      <c r="K474" s="593">
        <v>1</v>
      </c>
      <c r="L474" s="594" t="str">
        <f t="shared" si="21"/>
        <v/>
      </c>
      <c r="M474" s="595"/>
      <c r="N474" s="596"/>
      <c r="O474" s="597"/>
      <c r="P474" s="597"/>
      <c r="Q474" s="598"/>
      <c r="R474" s="599"/>
      <c r="S474" s="598"/>
      <c r="T474" s="599"/>
      <c r="U474" s="600"/>
      <c r="V474" s="599"/>
      <c r="W474" s="598"/>
      <c r="X474" s="599">
        <v>1</v>
      </c>
      <c r="Y474" s="599"/>
      <c r="Z474" s="599">
        <v>1</v>
      </c>
      <c r="AA474" s="599"/>
      <c r="AB474" s="601"/>
      <c r="AC474" s="602"/>
    </row>
    <row r="475" spans="1:30" s="606" customFormat="1" ht="40.15" customHeight="1" outlineLevel="1" x14ac:dyDescent="0.25">
      <c r="A475" s="604"/>
      <c r="B475" s="604"/>
      <c r="C475" s="605" t="s">
        <v>21</v>
      </c>
      <c r="D475" s="605" t="s">
        <v>1113</v>
      </c>
      <c r="E475" s="605" t="s">
        <v>1135</v>
      </c>
      <c r="F475" s="605"/>
      <c r="G475" s="605"/>
      <c r="H475" s="605" t="str">
        <f>IFERROR(IF(OR(O475&lt;&gt;"",P475&lt;&gt;"",Q475&lt;&gt;""),"Opt 2: "&amp;VLOOKUP(N475,Deliverables!$A$4:$G$42,3,FALSE)&amp;CHAR(10),"")&amp; IF(S475&lt;&gt;"","Opt 5: "&amp;VLOOKUP(R475,Deliverables!$A$4:$G$42,4,FALSE)&amp;CHAR(10),"")&amp; IF(OR(U475&lt;&gt;"",V475&lt;&gt;"",W475&lt;&gt;""),"Opt 3: "&amp;VLOOKUP(T475,Deliverables!$A$4:$G$42,5,FALSE)&amp;CHAR(10),"")&amp; IF(Y475&lt;&gt;"","Opt 4: "&amp;VLOOKUP(X475,Deliverables!$A$4:$G$42,6,FALSE)&amp;CHAR(10),"")&amp; IF(AA475&lt;&gt;"","Opt 7: "&amp;VLOOKUP(Z475,Deliverables!$A$4:$G$42,7,FALSE),""),"&lt;Autofilled&gt;")</f>
        <v/>
      </c>
      <c r="I475" s="605"/>
      <c r="J475" s="605"/>
      <c r="K475" s="593">
        <v>0</v>
      </c>
      <c r="L475" s="594" t="str">
        <f>IF(COUNT(O475,P475,Q475,S475,U475,V475,W475,Y475,AA475)&gt;0,SUM(O475,P475,Q475,S475,U475,V475,W475,Y475,AA475)/COUNT(O475,P475,Q475,S475,U475,V475,W475,Y475,AA475),"")</f>
        <v/>
      </c>
      <c r="M475" s="595"/>
      <c r="N475" s="596"/>
      <c r="O475" s="597"/>
      <c r="P475" s="597"/>
      <c r="Q475" s="598"/>
      <c r="R475" s="599"/>
      <c r="S475" s="598"/>
      <c r="T475" s="599"/>
      <c r="U475" s="600"/>
      <c r="V475" s="600"/>
      <c r="W475" s="598"/>
      <c r="X475" s="599"/>
      <c r="Y475" s="598"/>
      <c r="Z475" s="599"/>
      <c r="AA475" s="598"/>
      <c r="AB475" s="607"/>
      <c r="AC475" s="602"/>
    </row>
    <row r="476" spans="1:30" s="603" customFormat="1" ht="40.15" customHeight="1" outlineLevel="1" x14ac:dyDescent="0.25">
      <c r="A476" s="591">
        <v>297</v>
      </c>
      <c r="B476" s="591"/>
      <c r="C476" s="185" t="s">
        <v>21</v>
      </c>
      <c r="D476" s="592" t="s">
        <v>1114</v>
      </c>
      <c r="E476" s="185" t="s">
        <v>1135</v>
      </c>
      <c r="G476" s="185" t="s">
        <v>423</v>
      </c>
      <c r="H476" s="185" t="str">
        <f>IFERROR(IF(OR(O476&lt;&gt;"",P476&lt;&gt;"",Q476&lt;&gt;""),"Opt 2: "&amp;VLOOKUP(N476,Deliverables!$A$4:$G$42,3,FALSE)&amp;CHAR(10),"")&amp; IF(S476&lt;&gt;"","Opt 5: "&amp;VLOOKUP(R476,Deliverables!$A$4:$G$42,4,FALSE)&amp;CHAR(10),"")&amp; IF(OR(U476&lt;&gt;"",V476&lt;&gt;"",W476&lt;&gt;""),"Opt 3: "&amp;VLOOKUP(T476,Deliverables!$A$4:$G$42,5,FALSE)&amp;CHAR(10),"")&amp; IF(Y476&lt;&gt;"","Opt 4: "&amp;VLOOKUP(X476,Deliverables!$A$4:$G$42,6,FALSE)&amp;CHAR(10),"")&amp; IF(AA476&lt;&gt;"","Opt 7: "&amp;VLOOKUP(Z476,Deliverables!$A$4:$G$42,7,FALSE),""),"&lt;Autofilled&gt;")</f>
        <v/>
      </c>
      <c r="I476" s="185"/>
      <c r="J476" s="185" t="s">
        <v>1137</v>
      </c>
      <c r="K476" s="593">
        <v>1</v>
      </c>
      <c r="L476" s="594" t="str">
        <f t="shared" si="21"/>
        <v/>
      </c>
      <c r="M476" s="595"/>
      <c r="N476" s="596"/>
      <c r="O476" s="597"/>
      <c r="P476" s="597"/>
      <c r="Q476" s="598"/>
      <c r="R476" s="599"/>
      <c r="S476" s="598"/>
      <c r="T476" s="599"/>
      <c r="U476" s="600"/>
      <c r="V476" s="597"/>
      <c r="W476" s="598"/>
      <c r="X476" s="599">
        <v>1</v>
      </c>
      <c r="Y476" s="597"/>
      <c r="Z476" s="597"/>
      <c r="AA476" s="597"/>
      <c r="AB476" s="601"/>
      <c r="AC476" s="602"/>
    </row>
    <row r="477" spans="1:30" s="603" customFormat="1" ht="40.15" customHeight="1" outlineLevel="1" x14ac:dyDescent="0.25">
      <c r="A477" s="591">
        <v>298</v>
      </c>
      <c r="B477" s="591"/>
      <c r="C477" s="185" t="s">
        <v>21</v>
      </c>
      <c r="D477" s="592" t="s">
        <v>1115</v>
      </c>
      <c r="E477" s="185" t="s">
        <v>1135</v>
      </c>
      <c r="G477" s="185" t="s">
        <v>423</v>
      </c>
      <c r="H477" s="185" t="str">
        <f>IFERROR(IF(OR(O477&lt;&gt;"",P477&lt;&gt;"",Q477&lt;&gt;""),"Opt 2: "&amp;VLOOKUP(N477,Deliverables!$A$4:$G$42,3,FALSE)&amp;CHAR(10),"")&amp; IF(S477&lt;&gt;"","Opt 5: "&amp;VLOOKUP(R477,Deliverables!$A$4:$G$42,4,FALSE)&amp;CHAR(10),"")&amp; IF(OR(U477&lt;&gt;"",V477&lt;&gt;"",W477&lt;&gt;""),"Opt 3: "&amp;VLOOKUP(T477,Deliverables!$A$4:$G$42,5,FALSE)&amp;CHAR(10),"")&amp; IF(Y477&lt;&gt;"","Opt 4: "&amp;VLOOKUP(X477,Deliverables!$A$4:$G$42,6,FALSE)&amp;CHAR(10),"")&amp; IF(AA477&lt;&gt;"","Opt 7: "&amp;VLOOKUP(Z477,Deliverables!$A$4:$G$42,7,FALSE),""),"&lt;Autofilled&gt;")</f>
        <v/>
      </c>
      <c r="I477" s="185"/>
      <c r="J477" s="185" t="s">
        <v>1137</v>
      </c>
      <c r="K477" s="593">
        <v>1</v>
      </c>
      <c r="L477" s="594" t="str">
        <f t="shared" si="21"/>
        <v/>
      </c>
      <c r="M477" s="595"/>
      <c r="N477" s="596"/>
      <c r="O477" s="597"/>
      <c r="P477" s="597"/>
      <c r="Q477" s="598"/>
      <c r="R477" s="599"/>
      <c r="S477" s="598"/>
      <c r="T477" s="599"/>
      <c r="U477" s="600"/>
      <c r="V477" s="597"/>
      <c r="W477" s="598"/>
      <c r="X477" s="599">
        <v>1</v>
      </c>
      <c r="Y477" s="597"/>
      <c r="Z477" s="597"/>
      <c r="AA477" s="597"/>
      <c r="AB477" s="601"/>
      <c r="AC477" s="602"/>
    </row>
    <row r="478" spans="1:30" s="603" customFormat="1" ht="40.15" customHeight="1" outlineLevel="1" x14ac:dyDescent="0.25">
      <c r="A478" s="591">
        <v>299</v>
      </c>
      <c r="B478" s="591"/>
      <c r="C478" s="185" t="s">
        <v>21</v>
      </c>
      <c r="D478" s="592" t="s">
        <v>1116</v>
      </c>
      <c r="E478" s="185" t="s">
        <v>1135</v>
      </c>
      <c r="G478" s="185" t="s">
        <v>423</v>
      </c>
      <c r="H478" s="185" t="str">
        <f>IFERROR(IF(OR(O478&lt;&gt;"",P478&lt;&gt;"",Q478&lt;&gt;""),"Opt 2: "&amp;VLOOKUP(N478,Deliverables!$A$4:$G$42,3,FALSE)&amp;CHAR(10),"")&amp; IF(S478&lt;&gt;"","Opt 5: "&amp;VLOOKUP(R478,Deliverables!$A$4:$G$42,4,FALSE)&amp;CHAR(10),"")&amp; IF(OR(U478&lt;&gt;"",V478&lt;&gt;"",W478&lt;&gt;""),"Opt 3: "&amp;VLOOKUP(T478,Deliverables!$A$4:$G$42,5,FALSE)&amp;CHAR(10),"")&amp; IF(Y478&lt;&gt;"","Opt 4: "&amp;VLOOKUP(X478,Deliverables!$A$4:$G$42,6,FALSE)&amp;CHAR(10),"")&amp; IF(AA478&lt;&gt;"","Opt 7: "&amp;VLOOKUP(Z478,Deliverables!$A$4:$G$42,7,FALSE),""),"&lt;Autofilled&gt;")</f>
        <v/>
      </c>
      <c r="I478" s="185"/>
      <c r="J478" s="185" t="s">
        <v>1137</v>
      </c>
      <c r="K478" s="593">
        <v>1</v>
      </c>
      <c r="L478" s="594" t="str">
        <f t="shared" si="21"/>
        <v/>
      </c>
      <c r="M478" s="595"/>
      <c r="N478" s="596"/>
      <c r="O478" s="597"/>
      <c r="P478" s="597"/>
      <c r="Q478" s="598"/>
      <c r="R478" s="599"/>
      <c r="S478" s="598"/>
      <c r="T478" s="599"/>
      <c r="U478" s="600"/>
      <c r="V478" s="597"/>
      <c r="W478" s="598"/>
      <c r="X478" s="599">
        <v>1</v>
      </c>
      <c r="Y478" s="597"/>
      <c r="Z478" s="597"/>
      <c r="AA478" s="597"/>
      <c r="AB478" s="601"/>
      <c r="AC478" s="602"/>
    </row>
    <row r="479" spans="1:30" s="603" customFormat="1" ht="40.15" customHeight="1" outlineLevel="1" x14ac:dyDescent="0.25">
      <c r="A479" s="591">
        <v>300</v>
      </c>
      <c r="B479" s="591"/>
      <c r="C479" s="185" t="s">
        <v>21</v>
      </c>
      <c r="D479" s="592" t="s">
        <v>1117</v>
      </c>
      <c r="E479" s="185" t="s">
        <v>1135</v>
      </c>
      <c r="G479" s="185" t="s">
        <v>423</v>
      </c>
      <c r="H479" s="185" t="str">
        <f>IFERROR(IF(OR(O479&lt;&gt;"",P479&lt;&gt;"",Q479&lt;&gt;""),"Opt 2: "&amp;VLOOKUP(N479,Deliverables!$A$4:$G$42,3,FALSE)&amp;CHAR(10),"")&amp; IF(S479&lt;&gt;"","Opt 5: "&amp;VLOOKUP(R479,Deliverables!$A$4:$G$42,4,FALSE)&amp;CHAR(10),"")&amp; IF(OR(U479&lt;&gt;"",V479&lt;&gt;"",W479&lt;&gt;""),"Opt 3: "&amp;VLOOKUP(T479,Deliverables!$A$4:$G$42,5,FALSE)&amp;CHAR(10),"")&amp; IF(Y479&lt;&gt;"","Opt 4: "&amp;VLOOKUP(X479,Deliverables!$A$4:$G$42,6,FALSE)&amp;CHAR(10),"")&amp; IF(AA479&lt;&gt;"","Opt 7: "&amp;VLOOKUP(Z479,Deliverables!$A$4:$G$42,7,FALSE),""),"&lt;Autofilled&gt;")</f>
        <v/>
      </c>
      <c r="I479" s="185"/>
      <c r="J479" s="185" t="s">
        <v>1137</v>
      </c>
      <c r="K479" s="593">
        <v>1</v>
      </c>
      <c r="L479" s="594" t="str">
        <f t="shared" si="21"/>
        <v/>
      </c>
      <c r="M479" s="595"/>
      <c r="N479" s="596"/>
      <c r="O479" s="597"/>
      <c r="P479" s="597"/>
      <c r="Q479" s="598"/>
      <c r="R479" s="599"/>
      <c r="S479" s="598"/>
      <c r="T479" s="599"/>
      <c r="U479" s="600"/>
      <c r="V479" s="597"/>
      <c r="W479" s="598"/>
      <c r="X479" s="599">
        <v>1</v>
      </c>
      <c r="Y479" s="597"/>
      <c r="Z479" s="597"/>
      <c r="AA479" s="597"/>
      <c r="AB479" s="601"/>
      <c r="AC479" s="602"/>
    </row>
    <row r="480" spans="1:30" s="603" customFormat="1" ht="40.15" customHeight="1" outlineLevel="1" x14ac:dyDescent="0.25">
      <c r="A480" s="591">
        <v>301</v>
      </c>
      <c r="B480" s="591"/>
      <c r="C480" s="185" t="s">
        <v>21</v>
      </c>
      <c r="D480" s="592" t="s">
        <v>434</v>
      </c>
      <c r="E480" s="185" t="s">
        <v>1135</v>
      </c>
      <c r="G480" s="185" t="s">
        <v>423</v>
      </c>
      <c r="H480" s="185" t="str">
        <f>IFERROR(IF(OR(O480&lt;&gt;"",P480&lt;&gt;"",Q480&lt;&gt;""),"Opt 2: "&amp;VLOOKUP(N480,Deliverables!$A$4:$G$42,3,FALSE)&amp;CHAR(10),"")&amp; IF(S480&lt;&gt;"","Opt 5: "&amp;VLOOKUP(R480,Deliverables!$A$4:$G$42,4,FALSE)&amp;CHAR(10),"")&amp; IF(OR(U480&lt;&gt;"",V480&lt;&gt;"",W480&lt;&gt;""),"Opt 3: "&amp;VLOOKUP(T480,Deliverables!$A$4:$G$42,5,FALSE)&amp;CHAR(10),"")&amp; IF(Y480&lt;&gt;"","Opt 4: "&amp;VLOOKUP(X480,Deliverables!$A$4:$G$42,6,FALSE)&amp;CHAR(10),"")&amp; IF(AA480&lt;&gt;"","Opt 7: "&amp;VLOOKUP(Z480,Deliverables!$A$4:$G$42,7,FALSE),""),"&lt;Autofilled&gt;")</f>
        <v/>
      </c>
      <c r="I480" s="185"/>
      <c r="J480" s="185" t="s">
        <v>1137</v>
      </c>
      <c r="K480" s="593">
        <v>1</v>
      </c>
      <c r="L480" s="594" t="str">
        <f t="shared" si="21"/>
        <v/>
      </c>
      <c r="M480" s="595"/>
      <c r="N480" s="596"/>
      <c r="O480" s="597"/>
      <c r="P480" s="597"/>
      <c r="Q480" s="598"/>
      <c r="R480" s="599"/>
      <c r="S480" s="598"/>
      <c r="T480" s="599"/>
      <c r="U480" s="600"/>
      <c r="V480" s="600"/>
      <c r="W480" s="597"/>
      <c r="X480" s="599">
        <v>1</v>
      </c>
      <c r="Y480" s="597"/>
      <c r="Z480" s="597"/>
      <c r="AA480" s="597"/>
      <c r="AB480" s="601"/>
      <c r="AC480" s="602"/>
    </row>
    <row r="481" spans="1:30" s="74" customFormat="1" ht="40.15" customHeight="1" outlineLevel="1" x14ac:dyDescent="0.25">
      <c r="A481" s="64"/>
      <c r="B481" s="64"/>
      <c r="C481" s="65" t="s">
        <v>21</v>
      </c>
      <c r="D481" s="65" t="s">
        <v>378</v>
      </c>
      <c r="E481" s="589" t="s">
        <v>1234</v>
      </c>
      <c r="G481" s="65"/>
      <c r="H481" s="65" t="str">
        <f>IFERROR(IF(OR(O481&lt;&gt;"",P481&lt;&gt;"",Q481&lt;&gt;""),"Opt 2: "&amp;VLOOKUP(N481,Deliverables!$A$4:$G$42,3,FALSE)&amp;CHAR(10),"")&amp; IF(S481&lt;&gt;"","Opt 5: "&amp;VLOOKUP(R481,Deliverables!$A$4:$G$42,4,FALSE)&amp;CHAR(10),"")&amp; IF(OR(U481&lt;&gt;"",V481&lt;&gt;"",W481&lt;&gt;""),"Opt 3: "&amp;VLOOKUP(T481,Deliverables!$A$4:$G$42,5,FALSE)&amp;CHAR(10),"")&amp; IF(Y481&lt;&gt;"","Opt 4: "&amp;VLOOKUP(X481,Deliverables!$A$4:$G$42,6,FALSE)&amp;CHAR(10),"")&amp; IF(AA481&lt;&gt;"","Opt 7: "&amp;VLOOKUP(Z481,Deliverables!$A$4:$G$42,7,FALSE),""),"&lt;Autofilled&gt;")</f>
        <v/>
      </c>
      <c r="I481" s="65"/>
      <c r="J481" s="65"/>
      <c r="K481" s="53"/>
      <c r="L481" s="37" t="str">
        <f t="shared" si="21"/>
        <v/>
      </c>
      <c r="M481" s="152"/>
      <c r="N481" s="137"/>
      <c r="O481" s="105"/>
      <c r="P481" s="105"/>
      <c r="Q481" s="132"/>
      <c r="R481" s="121"/>
      <c r="S481" s="132"/>
      <c r="T481" s="121"/>
      <c r="U481" s="104"/>
      <c r="V481" s="104"/>
      <c r="W481" s="132"/>
      <c r="X481" s="121"/>
      <c r="Y481" s="132"/>
      <c r="Z481" s="121"/>
      <c r="AA481" s="132"/>
      <c r="AB481" s="73"/>
      <c r="AC481" s="545"/>
    </row>
    <row r="482" spans="1:30" s="38" customFormat="1" ht="40.15" customHeight="1" outlineLevel="1" x14ac:dyDescent="0.25">
      <c r="A482" s="39">
        <v>332</v>
      </c>
      <c r="B482" s="39"/>
      <c r="C482" s="24" t="s">
        <v>21</v>
      </c>
      <c r="D482" s="44" t="s">
        <v>816</v>
      </c>
      <c r="E482" s="24" t="s">
        <v>555</v>
      </c>
      <c r="F482" s="24"/>
      <c r="G482" s="24" t="s">
        <v>423</v>
      </c>
      <c r="H482" s="24" t="str">
        <f>IFERROR(IF(OR(O482&lt;&gt;"",P482&lt;&gt;"",Q482&lt;&gt;""),"Opt 2: "&amp;VLOOKUP(N482,Deliverables!$A$4:$G$42,3,FALSE)&amp;CHAR(10),"")&amp; IF(S482&lt;&gt;"","Opt 5: "&amp;VLOOKUP(R482,Deliverables!$A$4:$G$42,4,FALSE)&amp;CHAR(10),"")&amp; IF(OR(U482&lt;&gt;"",V482&lt;&gt;"",W482&lt;&gt;""),"Opt 3: "&amp;VLOOKUP(T482,Deliverables!$A$4:$G$42,5,FALSE)&amp;CHAR(10),"")&amp; IF(Y482&lt;&gt;"","Opt 4: "&amp;VLOOKUP(X482,Deliverables!$A$4:$G$42,6,FALSE)&amp;CHAR(10),"")&amp; IF(AA482&lt;&gt;"","Opt 7: "&amp;VLOOKUP(Z482,Deliverables!$A$4:$G$42,7,FALSE),""),"&lt;Autofilled&gt;")</f>
        <v>Opt 3: RAN5#87 (May-20)
Opt 4: RAN5#87 (May-20)
Opt 7: RAN5#87 (May-20)</v>
      </c>
      <c r="I482" s="24" t="s">
        <v>817</v>
      </c>
      <c r="J482" s="24"/>
      <c r="K482" s="53">
        <v>0.5</v>
      </c>
      <c r="L482" s="37">
        <f t="shared" si="21"/>
        <v>0.80000000000000016</v>
      </c>
      <c r="M482" s="152"/>
      <c r="N482" s="137"/>
      <c r="O482" s="105"/>
      <c r="P482" s="105"/>
      <c r="Q482" s="178"/>
      <c r="R482" s="121"/>
      <c r="S482" s="178"/>
      <c r="T482" s="572">
        <v>8</v>
      </c>
      <c r="U482" s="104">
        <v>0.8</v>
      </c>
      <c r="V482" s="104"/>
      <c r="W482" s="178"/>
      <c r="X482" s="121">
        <v>1</v>
      </c>
      <c r="Y482" s="178">
        <v>0.8</v>
      </c>
      <c r="Z482" s="121">
        <v>1</v>
      </c>
      <c r="AA482" s="178">
        <v>0.8</v>
      </c>
      <c r="AB482" s="41"/>
      <c r="AC482" s="545"/>
      <c r="AD482" s="84"/>
    </row>
    <row r="483" spans="1:30" s="38" customFormat="1" ht="40.15" customHeight="1" outlineLevel="1" x14ac:dyDescent="0.25">
      <c r="A483" s="39">
        <v>333</v>
      </c>
      <c r="B483" s="39" t="s">
        <v>762</v>
      </c>
      <c r="C483" s="24" t="s">
        <v>21</v>
      </c>
      <c r="D483" s="44" t="s">
        <v>380</v>
      </c>
      <c r="E483" s="549" t="s">
        <v>508</v>
      </c>
      <c r="F483" s="538" t="s">
        <v>1267</v>
      </c>
      <c r="G483" s="24" t="s">
        <v>423</v>
      </c>
      <c r="H483" s="24" t="str">
        <f>IFERROR(IF(OR(O483&lt;&gt;"",P483&lt;&gt;"",Q483&lt;&gt;""),"Opt 2: "&amp;VLOOKUP(N483,Deliverables!$A$4:$G$42,3,FALSE)&amp;CHAR(10),"")&amp; IF(S483&lt;&gt;"","Opt 5: "&amp;VLOOKUP(R483,Deliverables!$A$4:$G$42,4,FALSE)&amp;CHAR(10),"")&amp; IF(OR(U483&lt;&gt;"",V483&lt;&gt;"",W483&lt;&gt;""),"Opt 3: "&amp;VLOOKUP(T483,Deliverables!$A$4:$G$42,5,FALSE)&amp;CHAR(10),"")&amp; IF(Y483&lt;&gt;"","Opt 4: "&amp;VLOOKUP(X483,Deliverables!$A$4:$G$42,6,FALSE)&amp;CHAR(10),"")&amp; IF(AA483&lt;&gt;"","Opt 7: "&amp;VLOOKUP(Z483,Deliverables!$A$4:$G$42,7,FALSE),""),"&lt;Autofilled&gt;")</f>
        <v>Opt 3: RAN5#86 (Feb-20)
Opt 4: RAN5#87 (May-20)
Opt 7: RAN5#87 (May-20)</v>
      </c>
      <c r="I483" s="24" t="s">
        <v>818</v>
      </c>
      <c r="J483" s="24"/>
      <c r="K483" s="53">
        <v>1</v>
      </c>
      <c r="L483" s="37">
        <f t="shared" si="21"/>
        <v>1</v>
      </c>
      <c r="M483" s="152"/>
      <c r="N483" s="137"/>
      <c r="O483" s="105"/>
      <c r="P483" s="105"/>
      <c r="Q483" s="132"/>
      <c r="R483" s="121"/>
      <c r="S483" s="132"/>
      <c r="T483" s="572">
        <v>7</v>
      </c>
      <c r="U483" s="104">
        <v>1</v>
      </c>
      <c r="V483" s="104"/>
      <c r="W483" s="132"/>
      <c r="X483" s="121">
        <v>1</v>
      </c>
      <c r="Y483" s="570">
        <v>1</v>
      </c>
      <c r="Z483" s="121">
        <v>1</v>
      </c>
      <c r="AA483" s="570">
        <v>1</v>
      </c>
      <c r="AB483" s="41"/>
      <c r="AC483" s="545"/>
      <c r="AD483" s="84"/>
    </row>
    <row r="484" spans="1:30" s="38" customFormat="1" ht="40.15" customHeight="1" outlineLevel="1" x14ac:dyDescent="0.25">
      <c r="A484" s="39">
        <v>334</v>
      </c>
      <c r="B484" s="39" t="s">
        <v>762</v>
      </c>
      <c r="C484" s="24" t="s">
        <v>21</v>
      </c>
      <c r="D484" s="44" t="s">
        <v>381</v>
      </c>
      <c r="E484" s="549" t="s">
        <v>509</v>
      </c>
      <c r="F484" s="538" t="s">
        <v>1267</v>
      </c>
      <c r="G484" s="24" t="s">
        <v>423</v>
      </c>
      <c r="H484" s="24" t="str">
        <f>IFERROR(IF(OR(O484&lt;&gt;"",P484&lt;&gt;"",Q484&lt;&gt;""),"Opt 2: "&amp;VLOOKUP(N484,Deliverables!$A$4:$G$42,3,FALSE)&amp;CHAR(10),"")&amp; IF(S484&lt;&gt;"","Opt 5: "&amp;VLOOKUP(R484,Deliverables!$A$4:$G$42,4,FALSE)&amp;CHAR(10),"")&amp; IF(OR(U484&lt;&gt;"",V484&lt;&gt;"",W484&lt;&gt;""),"Opt 3: "&amp;VLOOKUP(T484,Deliverables!$A$4:$G$42,5,FALSE)&amp;CHAR(10),"")&amp; IF(Y484&lt;&gt;"","Opt 4: "&amp;VLOOKUP(X484,Deliverables!$A$4:$G$42,6,FALSE)&amp;CHAR(10),"")&amp; IF(AA484&lt;&gt;"","Opt 7: "&amp;VLOOKUP(Z484,Deliverables!$A$4:$G$42,7,FALSE),""),"&lt;Autofilled&gt;")</f>
        <v>Opt 3: RAN5#86 (Feb-20)
Opt 4: RAN5#87 (May-20)
Opt 7: RAN5#87 (May-20)</v>
      </c>
      <c r="I484" s="24" t="s">
        <v>819</v>
      </c>
      <c r="J484" s="24"/>
      <c r="K484" s="53">
        <v>1</v>
      </c>
      <c r="L484" s="37">
        <f t="shared" si="21"/>
        <v>1</v>
      </c>
      <c r="M484" s="152"/>
      <c r="N484" s="137"/>
      <c r="O484" s="105"/>
      <c r="P484" s="105"/>
      <c r="Q484" s="132"/>
      <c r="R484" s="121"/>
      <c r="S484" s="132"/>
      <c r="T484" s="572">
        <v>7</v>
      </c>
      <c r="U484" s="570">
        <v>1</v>
      </c>
      <c r="V484" s="104"/>
      <c r="W484" s="132"/>
      <c r="X484" s="121">
        <v>1</v>
      </c>
      <c r="Y484" s="570">
        <v>1</v>
      </c>
      <c r="Z484" s="121">
        <v>1</v>
      </c>
      <c r="AA484" s="570">
        <v>1</v>
      </c>
      <c r="AB484" s="41"/>
      <c r="AC484" s="545"/>
      <c r="AD484" s="84"/>
    </row>
    <row r="485" spans="1:30" s="38" customFormat="1" ht="40.15" customHeight="1" outlineLevel="1" x14ac:dyDescent="0.25">
      <c r="A485" s="39">
        <v>335</v>
      </c>
      <c r="B485" s="39" t="s">
        <v>762</v>
      </c>
      <c r="C485" s="24" t="s">
        <v>21</v>
      </c>
      <c r="D485" s="44" t="s">
        <v>382</v>
      </c>
      <c r="E485" s="549" t="s">
        <v>510</v>
      </c>
      <c r="F485" s="538"/>
      <c r="G485" s="24" t="s">
        <v>423</v>
      </c>
      <c r="H485" s="24" t="str">
        <f>IFERROR(IF(OR(O485&lt;&gt;"",P485&lt;&gt;"",Q485&lt;&gt;""),"Opt 2: "&amp;VLOOKUP(N485,Deliverables!$A$4:$G$42,3,FALSE)&amp;CHAR(10),"")&amp; IF(S485&lt;&gt;"","Opt 5: "&amp;VLOOKUP(R485,Deliverables!$A$4:$G$42,4,FALSE)&amp;CHAR(10),"")&amp; IF(OR(U485&lt;&gt;"",V485&lt;&gt;"",W485&lt;&gt;""),"Opt 3: "&amp;VLOOKUP(T485,Deliverables!$A$4:$G$42,5,FALSE)&amp;CHAR(10),"")&amp; IF(Y485&lt;&gt;"","Opt 4: "&amp;VLOOKUP(X485,Deliverables!$A$4:$G$42,6,FALSE)&amp;CHAR(10),"")&amp; IF(AA485&lt;&gt;"","Opt 7: "&amp;VLOOKUP(Z485,Deliverables!$A$4:$G$42,7,FALSE),""),"&lt;Autofilled&gt;")</f>
        <v>Opt 3: RAN5#82 (Feb-19)
Opt 7: RAN5#87 (May-20)</v>
      </c>
      <c r="I485" s="24" t="s">
        <v>640</v>
      </c>
      <c r="J485" s="24"/>
      <c r="K485" s="53">
        <v>1</v>
      </c>
      <c r="L485" s="37">
        <f t="shared" si="21"/>
        <v>1</v>
      </c>
      <c r="M485" s="152"/>
      <c r="N485" s="137"/>
      <c r="O485" s="105"/>
      <c r="P485" s="105"/>
      <c r="Q485" s="132"/>
      <c r="R485" s="121"/>
      <c r="S485" s="132"/>
      <c r="T485" s="121">
        <v>3</v>
      </c>
      <c r="U485" s="104">
        <v>1</v>
      </c>
      <c r="V485" s="104"/>
      <c r="W485" s="132"/>
      <c r="X485" s="121">
        <v>1</v>
      </c>
      <c r="Y485" s="571"/>
      <c r="Z485" s="121">
        <v>1</v>
      </c>
      <c r="AA485" s="132">
        <v>1</v>
      </c>
      <c r="AB485" s="41"/>
      <c r="AC485" s="545"/>
    </row>
    <row r="486" spans="1:30" s="565" customFormat="1" ht="40.15" customHeight="1" outlineLevel="1" x14ac:dyDescent="0.25">
      <c r="A486" s="557"/>
      <c r="B486" s="557"/>
      <c r="C486" s="558" t="s">
        <v>21</v>
      </c>
      <c r="D486" s="558" t="s">
        <v>1126</v>
      </c>
      <c r="E486" s="558" t="s">
        <v>1127</v>
      </c>
      <c r="F486" s="560"/>
      <c r="G486" s="558"/>
      <c r="H486" s="558" t="str">
        <f>IFERROR(IF(OR(O486&lt;&gt;"",P486&lt;&gt;"",Q486&lt;&gt;""),"Opt 2: "&amp;VLOOKUP(N486,Deliverables!$A$4:$G$42,3,FALSE)&amp;CHAR(10),"")&amp; IF(S486&lt;&gt;"","Opt 5: "&amp;VLOOKUP(R486,Deliverables!$A$4:$G$42,4,FALSE)&amp;CHAR(10),"")&amp; IF(OR(U486&lt;&gt;"",V486&lt;&gt;"",W486&lt;&gt;""),"Opt 3: "&amp;VLOOKUP(T486,Deliverables!$A$4:$G$42,5,FALSE)&amp;CHAR(10),"")&amp; IF(Y486&lt;&gt;"","Opt 4: "&amp;VLOOKUP(X486,Deliverables!$A$4:$G$42,6,FALSE)&amp;CHAR(10),"")&amp; IF(AA486&lt;&gt;"","Opt 7: "&amp;VLOOKUP(Z486,Deliverables!$A$4:$G$42,7,FALSE),""),"&lt;Autofilled&gt;")</f>
        <v/>
      </c>
      <c r="I486" s="558"/>
      <c r="J486" s="558"/>
      <c r="K486" s="550">
        <v>0</v>
      </c>
      <c r="L486" s="542" t="str">
        <f t="shared" ref="L486:L491" si="24">IF(COUNT(O486,P486,Q486,S486,U486,V486,W486,Y486,AA486)&gt;0,SUM(O486,P486,Q486,S486,U486,V486,W486,Y486,AA486)/COUNT(O486,P486,Q486,S486,U486,V486,W486,Y486,AA486),"")</f>
        <v/>
      </c>
      <c r="M486" s="575"/>
      <c r="N486" s="574"/>
      <c r="O486" s="571"/>
      <c r="P486" s="571"/>
      <c r="Q486" s="573"/>
      <c r="R486" s="572"/>
      <c r="S486" s="573"/>
      <c r="T486" s="572"/>
      <c r="U486" s="570"/>
      <c r="V486" s="570"/>
      <c r="W486" s="573"/>
      <c r="X486" s="572"/>
      <c r="Y486" s="573"/>
      <c r="Z486" s="572"/>
      <c r="AA486" s="573"/>
      <c r="AB486" s="564"/>
      <c r="AC486" s="545"/>
    </row>
    <row r="487" spans="1:30" s="543" customFormat="1" ht="40.15" customHeight="1" outlineLevel="1" x14ac:dyDescent="0.25">
      <c r="A487" s="544">
        <v>336</v>
      </c>
      <c r="B487" s="544" t="s">
        <v>762</v>
      </c>
      <c r="C487" s="536" t="s">
        <v>21</v>
      </c>
      <c r="D487" s="549" t="s">
        <v>1122</v>
      </c>
      <c r="E487" s="549" t="s">
        <v>683</v>
      </c>
      <c r="F487" s="536"/>
      <c r="G487" s="536" t="s">
        <v>423</v>
      </c>
      <c r="H487" s="536" t="str">
        <f>IFERROR(IF(OR(O487&lt;&gt;"",P487&lt;&gt;"",Q487&lt;&gt;""),"Opt 2: "&amp;VLOOKUP(N487,Deliverables!$A$4:$G$42,3,FALSE)&amp;CHAR(10),"")&amp; IF(S487&lt;&gt;"","Opt 5: "&amp;VLOOKUP(R487,Deliverables!$A$4:$G$42,4,FALSE)&amp;CHAR(10),"")&amp; IF(OR(U487&lt;&gt;"",V487&lt;&gt;"",W487&lt;&gt;""),"Opt 3: "&amp;VLOOKUP(T487,Deliverables!$A$4:$G$42,5,FALSE)&amp;CHAR(10),"")&amp; IF(Y487&lt;&gt;"","Opt 4: "&amp;VLOOKUP(X487,Deliverables!$A$4:$G$42,6,FALSE)&amp;CHAR(10),"")&amp; IF(AA487&lt;&gt;"","Opt 7: "&amp;VLOOKUP(Z487,Deliverables!$A$4:$G$42,7,FALSE),""),"&lt;Autofilled&gt;")</f>
        <v>Opt 3: RAN5#87 (May-20)
Opt 4: RAN5#87 (May-20)
Opt 7: RAN5#87 (May-20)</v>
      </c>
      <c r="I487" s="536"/>
      <c r="J487" s="536"/>
      <c r="K487" s="550">
        <v>1</v>
      </c>
      <c r="L487" s="542">
        <f t="shared" si="24"/>
        <v>0.6</v>
      </c>
      <c r="M487" s="575"/>
      <c r="N487" s="574"/>
      <c r="O487" s="571"/>
      <c r="P487" s="571"/>
      <c r="Q487" s="573"/>
      <c r="R487" s="572"/>
      <c r="S487" s="573"/>
      <c r="T487" s="572">
        <v>8</v>
      </c>
      <c r="U487" s="570">
        <v>0.6</v>
      </c>
      <c r="V487" s="570"/>
      <c r="W487" s="573"/>
      <c r="X487" s="572">
        <v>1</v>
      </c>
      <c r="Y487" s="570">
        <v>0.6</v>
      </c>
      <c r="Z487" s="572">
        <v>1</v>
      </c>
      <c r="AA487" s="570">
        <v>0.6</v>
      </c>
      <c r="AB487" s="546"/>
      <c r="AC487" s="545"/>
    </row>
    <row r="488" spans="1:30" s="543" customFormat="1" ht="40.15" customHeight="1" outlineLevel="1" x14ac:dyDescent="0.25">
      <c r="A488" s="544">
        <v>337</v>
      </c>
      <c r="B488" s="544" t="s">
        <v>762</v>
      </c>
      <c r="C488" s="536" t="s">
        <v>21</v>
      </c>
      <c r="D488" s="549" t="s">
        <v>1123</v>
      </c>
      <c r="E488" s="549" t="s">
        <v>684</v>
      </c>
      <c r="F488" s="536"/>
      <c r="G488" s="536" t="s">
        <v>423</v>
      </c>
      <c r="H488" s="536" t="str">
        <f>IFERROR(IF(OR(O488&lt;&gt;"",P488&lt;&gt;"",Q488&lt;&gt;""),"Opt 2: "&amp;VLOOKUP(N488,Deliverables!$A$4:$G$42,3,FALSE)&amp;CHAR(10),"")&amp; IF(S488&lt;&gt;"","Opt 5: "&amp;VLOOKUP(R488,Deliverables!$A$4:$G$42,4,FALSE)&amp;CHAR(10),"")&amp; IF(OR(U488&lt;&gt;"",V488&lt;&gt;"",W488&lt;&gt;""),"Opt 3: "&amp;VLOOKUP(T488,Deliverables!$A$4:$G$42,5,FALSE)&amp;CHAR(10),"")&amp; IF(Y488&lt;&gt;"","Opt 4: "&amp;VLOOKUP(X488,Deliverables!$A$4:$G$42,6,FALSE)&amp;CHAR(10),"")&amp; IF(AA488&lt;&gt;"","Opt 7: "&amp;VLOOKUP(Z488,Deliverables!$A$4:$G$42,7,FALSE),""),"&lt;Autofilled&gt;")</f>
        <v>Opt 3: RAN5#87 (May-20)
Opt 4: RAN5#87 (May-20)
Opt 7: RAN5#87 (May-20)</v>
      </c>
      <c r="I488" s="536"/>
      <c r="J488" s="536"/>
      <c r="K488" s="550">
        <v>1</v>
      </c>
      <c r="L488" s="542">
        <f t="shared" si="24"/>
        <v>0.6</v>
      </c>
      <c r="M488" s="575"/>
      <c r="N488" s="574"/>
      <c r="O488" s="571"/>
      <c r="P488" s="571"/>
      <c r="Q488" s="573"/>
      <c r="R488" s="572"/>
      <c r="S488" s="573"/>
      <c r="T488" s="572">
        <v>8</v>
      </c>
      <c r="U488" s="570">
        <v>0.6</v>
      </c>
      <c r="V488" s="570"/>
      <c r="W488" s="573"/>
      <c r="X488" s="572">
        <v>1</v>
      </c>
      <c r="Y488" s="570">
        <v>0.6</v>
      </c>
      <c r="Z488" s="572">
        <v>1</v>
      </c>
      <c r="AA488" s="570">
        <v>0.6</v>
      </c>
      <c r="AB488" s="546"/>
      <c r="AC488" s="545"/>
    </row>
    <row r="489" spans="1:30" s="543" customFormat="1" ht="40.15" customHeight="1" outlineLevel="1" x14ac:dyDescent="0.25">
      <c r="A489" s="544">
        <v>338</v>
      </c>
      <c r="B489" s="544" t="s">
        <v>762</v>
      </c>
      <c r="C489" s="536" t="s">
        <v>21</v>
      </c>
      <c r="D489" s="549" t="s">
        <v>1124</v>
      </c>
      <c r="E489" s="549" t="s">
        <v>685</v>
      </c>
      <c r="F489" s="536"/>
      <c r="G489" s="536" t="s">
        <v>423</v>
      </c>
      <c r="H489" s="536" t="str">
        <f>IFERROR(IF(OR(O489&lt;&gt;"",P489&lt;&gt;"",Q489&lt;&gt;""),"Opt 2: "&amp;VLOOKUP(N489,Deliverables!$A$4:$G$42,3,FALSE)&amp;CHAR(10),"")&amp; IF(S489&lt;&gt;"","Opt 5: "&amp;VLOOKUP(R489,Deliverables!$A$4:$G$42,4,FALSE)&amp;CHAR(10),"")&amp; IF(OR(U489&lt;&gt;"",V489&lt;&gt;"",W489&lt;&gt;""),"Opt 3: "&amp;VLOOKUP(T489,Deliverables!$A$4:$G$42,5,FALSE)&amp;CHAR(10),"")&amp; IF(Y489&lt;&gt;"","Opt 4: "&amp;VLOOKUP(X489,Deliverables!$A$4:$G$42,6,FALSE)&amp;CHAR(10),"")&amp; IF(AA489&lt;&gt;"","Opt 7: "&amp;VLOOKUP(Z489,Deliverables!$A$4:$G$42,7,FALSE),""),"&lt;Autofilled&gt;")</f>
        <v>Opt 3: RAN5#87 (May-20)
Opt 4: RAN5#87 (May-20)
Opt 7: RAN5#87 (May-20)</v>
      </c>
      <c r="I489" s="536"/>
      <c r="J489" s="536"/>
      <c r="K489" s="550">
        <v>1</v>
      </c>
      <c r="L489" s="542">
        <f t="shared" si="24"/>
        <v>0.6</v>
      </c>
      <c r="M489" s="575"/>
      <c r="N489" s="574"/>
      <c r="O489" s="571"/>
      <c r="P489" s="571"/>
      <c r="Q489" s="573"/>
      <c r="R489" s="572"/>
      <c r="S489" s="573"/>
      <c r="T489" s="572">
        <v>8</v>
      </c>
      <c r="U489" s="570">
        <v>0.6</v>
      </c>
      <c r="V489" s="570"/>
      <c r="W489" s="573"/>
      <c r="X489" s="572">
        <v>1</v>
      </c>
      <c r="Y489" s="570">
        <v>0.6</v>
      </c>
      <c r="Z489" s="572">
        <v>1</v>
      </c>
      <c r="AA489" s="570">
        <v>0.6</v>
      </c>
      <c r="AB489" s="546"/>
      <c r="AC489" s="545"/>
    </row>
    <row r="490" spans="1:30" s="543" customFormat="1" ht="40.15" customHeight="1" outlineLevel="1" x14ac:dyDescent="0.25">
      <c r="A490" s="544">
        <v>339</v>
      </c>
      <c r="B490" s="544" t="s">
        <v>762</v>
      </c>
      <c r="C490" s="536" t="s">
        <v>21</v>
      </c>
      <c r="D490" s="549" t="s">
        <v>1125</v>
      </c>
      <c r="E490" s="549" t="s">
        <v>686</v>
      </c>
      <c r="F490" s="536"/>
      <c r="G490" s="536" t="s">
        <v>423</v>
      </c>
      <c r="H490" s="536" t="str">
        <f>IFERROR(IF(OR(O490&lt;&gt;"",P490&lt;&gt;"",Q490&lt;&gt;""),"Opt 2: "&amp;VLOOKUP(N490,Deliverables!$A$4:$G$42,3,FALSE)&amp;CHAR(10),"")&amp; IF(S490&lt;&gt;"","Opt 5: "&amp;VLOOKUP(R490,Deliverables!$A$4:$G$42,4,FALSE)&amp;CHAR(10),"")&amp; IF(OR(U490&lt;&gt;"",V490&lt;&gt;"",W490&lt;&gt;""),"Opt 3: "&amp;VLOOKUP(T490,Deliverables!$A$4:$G$42,5,FALSE)&amp;CHAR(10),"")&amp; IF(Y490&lt;&gt;"","Opt 4: "&amp;VLOOKUP(X490,Deliverables!$A$4:$G$42,6,FALSE)&amp;CHAR(10),"")&amp; IF(AA490&lt;&gt;"","Opt 7: "&amp;VLOOKUP(Z490,Deliverables!$A$4:$G$42,7,FALSE),""),"&lt;Autofilled&gt;")</f>
        <v>Opt 3: RAN5#87 (May-20)
Opt 4: RAN5#87 (May-20)
Opt 7: RAN5#87 (May-20)</v>
      </c>
      <c r="I490" s="536"/>
      <c r="J490" s="536"/>
      <c r="K490" s="550">
        <v>1</v>
      </c>
      <c r="L490" s="542">
        <f t="shared" si="24"/>
        <v>0.6</v>
      </c>
      <c r="M490" s="575"/>
      <c r="N490" s="574"/>
      <c r="O490" s="571"/>
      <c r="P490" s="571"/>
      <c r="Q490" s="573"/>
      <c r="R490" s="572"/>
      <c r="S490" s="573"/>
      <c r="T490" s="572">
        <v>8</v>
      </c>
      <c r="U490" s="570">
        <v>0.6</v>
      </c>
      <c r="V490" s="570"/>
      <c r="W490" s="573"/>
      <c r="X490" s="572">
        <v>1</v>
      </c>
      <c r="Y490" s="570">
        <v>0.6</v>
      </c>
      <c r="Z490" s="572">
        <v>1</v>
      </c>
      <c r="AA490" s="570">
        <v>0.6</v>
      </c>
      <c r="AB490" s="546"/>
      <c r="AC490" s="545"/>
    </row>
    <row r="491" spans="1:30" s="543" customFormat="1" ht="40.15" customHeight="1" outlineLevel="1" x14ac:dyDescent="0.25">
      <c r="A491" s="544">
        <v>340</v>
      </c>
      <c r="B491" s="544" t="s">
        <v>762</v>
      </c>
      <c r="C491" s="536" t="s">
        <v>21</v>
      </c>
      <c r="D491" s="549" t="s">
        <v>1128</v>
      </c>
      <c r="E491" s="536" t="s">
        <v>1129</v>
      </c>
      <c r="F491" s="538"/>
      <c r="G491" s="629"/>
      <c r="H491" s="536" t="str">
        <f>IFERROR(IF(OR(O491&lt;&gt;"",P491&lt;&gt;"",Q491&lt;&gt;""),"Opt 2: "&amp;VLOOKUP(N491,Deliverables!$A$4:$G$42,3,FALSE)&amp;CHAR(10),"")&amp; IF(S491&lt;&gt;"","Opt 5: "&amp;VLOOKUP(R491,Deliverables!$A$4:$G$42,4,FALSE)&amp;CHAR(10),"")&amp; IF(OR(U491&lt;&gt;"",V491&lt;&gt;"",W491&lt;&gt;""),"Opt 3: "&amp;VLOOKUP(T491,Deliverables!$A$4:$G$42,5,FALSE)&amp;CHAR(10),"")&amp; IF(Y491&lt;&gt;"","Opt 4: "&amp;VLOOKUP(X491,Deliverables!$A$4:$G$42,6,FALSE)&amp;CHAR(10),"")&amp; IF(AA491&lt;&gt;"","Opt 7: "&amp;VLOOKUP(Z491,Deliverables!$A$4:$G$42,7,FALSE),""),"&lt;Autofilled&gt;")</f>
        <v xml:space="preserve">Opt 4: RAN5#88 (Aug-20)
</v>
      </c>
      <c r="I491" s="536"/>
      <c r="J491" s="536"/>
      <c r="K491" s="550">
        <v>1</v>
      </c>
      <c r="L491" s="542">
        <f t="shared" si="24"/>
        <v>0</v>
      </c>
      <c r="M491" s="575"/>
      <c r="N491" s="574"/>
      <c r="O491" s="571"/>
      <c r="P491" s="571"/>
      <c r="Q491" s="573"/>
      <c r="R491" s="572"/>
      <c r="S491" s="573"/>
      <c r="T491" s="572"/>
      <c r="U491" s="570"/>
      <c r="V491" s="570"/>
      <c r="W491" s="573"/>
      <c r="X491" s="572">
        <v>2</v>
      </c>
      <c r="Y491" s="573">
        <v>0</v>
      </c>
      <c r="Z491" s="572">
        <v>1</v>
      </c>
      <c r="AA491" s="570"/>
      <c r="AB491" s="546"/>
      <c r="AC491" s="545"/>
    </row>
    <row r="492" spans="1:30" s="603" customFormat="1" ht="40.15" customHeight="1" outlineLevel="1" x14ac:dyDescent="0.25">
      <c r="A492" s="591"/>
      <c r="B492" s="591"/>
      <c r="C492" s="185" t="s">
        <v>21</v>
      </c>
      <c r="D492" s="592" t="s">
        <v>435</v>
      </c>
      <c r="E492" s="185" t="s">
        <v>1135</v>
      </c>
      <c r="G492" s="185" t="s">
        <v>423</v>
      </c>
      <c r="H492" s="185" t="str">
        <f>IFERROR(IF(OR(O492&lt;&gt;"",P492&lt;&gt;"",Q492&lt;&gt;""),"Opt 2: "&amp;VLOOKUP(N492,Deliverables!$A$4:$G$42,3,FALSE)&amp;CHAR(10),"")&amp; IF(S492&lt;&gt;"","Opt 5: "&amp;VLOOKUP(R492,Deliverables!$A$4:$G$42,4,FALSE)&amp;CHAR(10),"")&amp; IF(OR(U492&lt;&gt;"",V492&lt;&gt;"",W492&lt;&gt;""),"Opt 3: "&amp;VLOOKUP(T492,Deliverables!$A$4:$G$42,5,FALSE)&amp;CHAR(10),"")&amp; IF(Y492&lt;&gt;"","Opt 4: "&amp;VLOOKUP(X492,Deliverables!$A$4:$G$42,6,FALSE)&amp;CHAR(10),"")&amp; IF(AA492&lt;&gt;"","Opt 7: "&amp;VLOOKUP(Z492,Deliverables!$A$4:$G$42,7,FALSE),""),"&lt;Autofilled&gt;")</f>
        <v/>
      </c>
      <c r="I492" s="185"/>
      <c r="J492" s="185" t="s">
        <v>1136</v>
      </c>
      <c r="K492" s="593">
        <v>1</v>
      </c>
      <c r="L492" s="594" t="str">
        <f t="shared" si="21"/>
        <v/>
      </c>
      <c r="M492" s="595"/>
      <c r="N492" s="596"/>
      <c r="O492" s="597"/>
      <c r="P492" s="597"/>
      <c r="Q492" s="598"/>
      <c r="R492" s="599"/>
      <c r="S492" s="598"/>
      <c r="T492" s="598"/>
      <c r="U492" s="598"/>
      <c r="V492" s="598"/>
      <c r="W492" s="598"/>
      <c r="X492" s="598"/>
      <c r="Y492" s="598"/>
      <c r="Z492" s="598"/>
      <c r="AA492" s="598"/>
      <c r="AB492" s="601"/>
      <c r="AC492" s="602"/>
    </row>
    <row r="493" spans="1:30" s="606" customFormat="1" ht="40.15" customHeight="1" outlineLevel="1" x14ac:dyDescent="0.25">
      <c r="A493" s="604"/>
      <c r="B493" s="604"/>
      <c r="C493" s="605" t="s">
        <v>21</v>
      </c>
      <c r="D493" s="605" t="s">
        <v>1130</v>
      </c>
      <c r="E493" s="606" t="s">
        <v>1135</v>
      </c>
      <c r="G493" s="605" t="s">
        <v>423</v>
      </c>
      <c r="H493" s="605" t="str">
        <f>IFERROR(IF(OR(O493&lt;&gt;"",P493&lt;&gt;"",Q493&lt;&gt;""),"Opt 2: "&amp;VLOOKUP(N493,Deliverables!$A$4:$G$42,3,FALSE)&amp;CHAR(10),"")&amp; IF(S493&lt;&gt;"","Opt 5: "&amp;VLOOKUP(R493,Deliverables!$A$4:$G$42,4,FALSE)&amp;CHAR(10),"")&amp; IF(OR(U493&lt;&gt;"",V493&lt;&gt;"",W493&lt;&gt;""),"Opt 3: "&amp;VLOOKUP(T493,Deliverables!$A$4:$G$42,5,FALSE)&amp;CHAR(10),"")&amp; IF(Y493&lt;&gt;"","Opt 4: "&amp;VLOOKUP(X493,Deliverables!$A$4:$G$42,6,FALSE)&amp;CHAR(10),"")&amp; IF(AA493&lt;&gt;"","Opt 7: "&amp;VLOOKUP(Z493,Deliverables!$A$4:$G$42,7,FALSE),""),"&lt;Autofilled&gt;")</f>
        <v/>
      </c>
      <c r="I493" s="605"/>
      <c r="J493" s="605"/>
      <c r="K493" s="593">
        <v>0</v>
      </c>
      <c r="L493" s="594" t="str">
        <f>IF(COUNT(O493,P493,Q493,S493,U493,V493,W493,Y493,AA493)&gt;0,SUM(O493,P493,Q493,S493,U493,V493,W493,Y493,AA493)/COUNT(O493,P493,Q493,S493,U493,V493,W493,Y493,AA493),"")</f>
        <v/>
      </c>
      <c r="M493" s="595"/>
      <c r="N493" s="596"/>
      <c r="O493" s="597"/>
      <c r="P493" s="597"/>
      <c r="Q493" s="598"/>
      <c r="R493" s="599"/>
      <c r="S493" s="598"/>
      <c r="T493" s="598"/>
      <c r="U493" s="598"/>
      <c r="V493" s="598"/>
      <c r="W493" s="598"/>
      <c r="X493" s="598"/>
      <c r="Y493" s="598"/>
      <c r="Z493" s="598"/>
      <c r="AA493" s="598"/>
      <c r="AB493" s="607"/>
      <c r="AC493" s="602"/>
    </row>
    <row r="494" spans="1:30" s="603" customFormat="1" ht="40.15" customHeight="1" outlineLevel="1" x14ac:dyDescent="0.25">
      <c r="A494" s="591"/>
      <c r="B494" s="591"/>
      <c r="C494" s="185" t="s">
        <v>21</v>
      </c>
      <c r="D494" s="592" t="s">
        <v>1131</v>
      </c>
      <c r="E494" s="185" t="s">
        <v>1135</v>
      </c>
      <c r="G494" s="185" t="s">
        <v>423</v>
      </c>
      <c r="H494" s="185" t="str">
        <f>IFERROR(IF(OR(O494&lt;&gt;"",P494&lt;&gt;"",Q494&lt;&gt;""),"Opt 2: "&amp;VLOOKUP(N494,Deliverables!$A$4:$G$42,3,FALSE)&amp;CHAR(10),"")&amp; IF(S494&lt;&gt;"","Opt 5: "&amp;VLOOKUP(R494,Deliverables!$A$4:$G$42,4,FALSE)&amp;CHAR(10),"")&amp; IF(OR(U494&lt;&gt;"",V494&lt;&gt;"",W494&lt;&gt;""),"Opt 3: "&amp;VLOOKUP(T494,Deliverables!$A$4:$G$42,5,FALSE)&amp;CHAR(10),"")&amp; IF(Y494&lt;&gt;"","Opt 4: "&amp;VLOOKUP(X494,Deliverables!$A$4:$G$42,6,FALSE)&amp;CHAR(10),"")&amp; IF(AA494&lt;&gt;"","Opt 7: "&amp;VLOOKUP(Z494,Deliverables!$A$4:$G$42,7,FALSE),""),"&lt;Autofilled&gt;")</f>
        <v/>
      </c>
      <c r="I494" s="185"/>
      <c r="J494" s="185" t="s">
        <v>1136</v>
      </c>
      <c r="K494" s="593">
        <v>1</v>
      </c>
      <c r="L494" s="594" t="str">
        <f t="shared" si="21"/>
        <v/>
      </c>
      <c r="M494" s="595"/>
      <c r="N494" s="596"/>
      <c r="O494" s="597"/>
      <c r="P494" s="597"/>
      <c r="Q494" s="598"/>
      <c r="R494" s="599"/>
      <c r="S494" s="598"/>
      <c r="T494" s="598"/>
      <c r="U494" s="598"/>
      <c r="V494" s="598"/>
      <c r="W494" s="598"/>
      <c r="X494" s="598"/>
      <c r="Y494" s="598"/>
      <c r="Z494" s="598"/>
      <c r="AA494" s="598"/>
      <c r="AB494" s="601"/>
      <c r="AC494" s="602"/>
    </row>
    <row r="495" spans="1:30" s="603" customFormat="1" ht="40.15" customHeight="1" outlineLevel="1" x14ac:dyDescent="0.25">
      <c r="A495" s="591"/>
      <c r="B495" s="591"/>
      <c r="C495" s="185" t="s">
        <v>21</v>
      </c>
      <c r="D495" s="592" t="s">
        <v>1132</v>
      </c>
      <c r="E495" s="185" t="s">
        <v>1135</v>
      </c>
      <c r="G495" s="185" t="s">
        <v>423</v>
      </c>
      <c r="H495" s="185" t="str">
        <f>IFERROR(IF(OR(O495&lt;&gt;"",P495&lt;&gt;"",Q495&lt;&gt;""),"Opt 2: "&amp;VLOOKUP(N495,Deliverables!$A$4:$G$42,3,FALSE)&amp;CHAR(10),"")&amp; IF(S495&lt;&gt;"","Opt 5: "&amp;VLOOKUP(R495,Deliverables!$A$4:$G$42,4,FALSE)&amp;CHAR(10),"")&amp; IF(OR(U495&lt;&gt;"",V495&lt;&gt;"",W495&lt;&gt;""),"Opt 3: "&amp;VLOOKUP(T495,Deliverables!$A$4:$G$42,5,FALSE)&amp;CHAR(10),"")&amp; IF(Y495&lt;&gt;"","Opt 4: "&amp;VLOOKUP(X495,Deliverables!$A$4:$G$42,6,FALSE)&amp;CHAR(10),"")&amp; IF(AA495&lt;&gt;"","Opt 7: "&amp;VLOOKUP(Z495,Deliverables!$A$4:$G$42,7,FALSE),""),"&lt;Autofilled&gt;")</f>
        <v/>
      </c>
      <c r="I495" s="185"/>
      <c r="J495" s="185" t="s">
        <v>1136</v>
      </c>
      <c r="K495" s="593">
        <v>1</v>
      </c>
      <c r="L495" s="594" t="str">
        <f t="shared" si="21"/>
        <v/>
      </c>
      <c r="M495" s="595"/>
      <c r="N495" s="596"/>
      <c r="O495" s="597"/>
      <c r="P495" s="597"/>
      <c r="Q495" s="598"/>
      <c r="R495" s="599"/>
      <c r="S495" s="598"/>
      <c r="T495" s="598"/>
      <c r="U495" s="598"/>
      <c r="V495" s="598"/>
      <c r="W495" s="598"/>
      <c r="X495" s="598"/>
      <c r="Y495" s="598"/>
      <c r="Z495" s="598"/>
      <c r="AA495" s="598"/>
      <c r="AB495" s="601"/>
      <c r="AC495" s="602"/>
    </row>
    <row r="496" spans="1:30" s="603" customFormat="1" ht="40.15" customHeight="1" outlineLevel="1" x14ac:dyDescent="0.25">
      <c r="A496" s="591"/>
      <c r="B496" s="591"/>
      <c r="C496" s="185" t="s">
        <v>21</v>
      </c>
      <c r="D496" s="592" t="s">
        <v>1133</v>
      </c>
      <c r="E496" s="185" t="s">
        <v>1135</v>
      </c>
      <c r="G496" s="185" t="s">
        <v>423</v>
      </c>
      <c r="H496" s="185" t="str">
        <f>IFERROR(IF(OR(O496&lt;&gt;"",P496&lt;&gt;"",Q496&lt;&gt;""),"Opt 2: "&amp;VLOOKUP(N496,Deliverables!$A$4:$G$42,3,FALSE)&amp;CHAR(10),"")&amp; IF(S496&lt;&gt;"","Opt 5: "&amp;VLOOKUP(R496,Deliverables!$A$4:$G$42,4,FALSE)&amp;CHAR(10),"")&amp; IF(OR(U496&lt;&gt;"",V496&lt;&gt;"",W496&lt;&gt;""),"Opt 3: "&amp;VLOOKUP(T496,Deliverables!$A$4:$G$42,5,FALSE)&amp;CHAR(10),"")&amp; IF(Y496&lt;&gt;"","Opt 4: "&amp;VLOOKUP(X496,Deliverables!$A$4:$G$42,6,FALSE)&amp;CHAR(10),"")&amp; IF(AA496&lt;&gt;"","Opt 7: "&amp;VLOOKUP(Z496,Deliverables!$A$4:$G$42,7,FALSE),""),"&lt;Autofilled&gt;")</f>
        <v/>
      </c>
      <c r="I496" s="185"/>
      <c r="J496" s="185" t="s">
        <v>1136</v>
      </c>
      <c r="K496" s="593">
        <v>1</v>
      </c>
      <c r="L496" s="594" t="str">
        <f t="shared" si="21"/>
        <v/>
      </c>
      <c r="M496" s="595"/>
      <c r="N496" s="596"/>
      <c r="O496" s="597"/>
      <c r="P496" s="597"/>
      <c r="Q496" s="598"/>
      <c r="R496" s="599"/>
      <c r="S496" s="598"/>
      <c r="T496" s="598"/>
      <c r="U496" s="598"/>
      <c r="V496" s="598"/>
      <c r="W496" s="598"/>
      <c r="X496" s="598"/>
      <c r="Y496" s="598"/>
      <c r="Z496" s="598"/>
      <c r="AA496" s="598"/>
      <c r="AB496" s="601"/>
      <c r="AC496" s="602"/>
    </row>
    <row r="497" spans="1:30" s="603" customFormat="1" ht="40.15" customHeight="1" outlineLevel="1" x14ac:dyDescent="0.25">
      <c r="A497" s="591"/>
      <c r="B497" s="591"/>
      <c r="C497" s="185" t="s">
        <v>21</v>
      </c>
      <c r="D497" s="592" t="s">
        <v>1134</v>
      </c>
      <c r="E497" s="185" t="s">
        <v>1135</v>
      </c>
      <c r="G497" s="185" t="s">
        <v>423</v>
      </c>
      <c r="H497" s="185" t="str">
        <f>IFERROR(IF(OR(O497&lt;&gt;"",P497&lt;&gt;"",Q497&lt;&gt;""),"Opt 2: "&amp;VLOOKUP(N497,Deliverables!$A$4:$G$42,3,FALSE)&amp;CHAR(10),"")&amp; IF(S497&lt;&gt;"","Opt 5: "&amp;VLOOKUP(R497,Deliverables!$A$4:$G$42,4,FALSE)&amp;CHAR(10),"")&amp; IF(OR(U497&lt;&gt;"",V497&lt;&gt;"",W497&lt;&gt;""),"Opt 3: "&amp;VLOOKUP(T497,Deliverables!$A$4:$G$42,5,FALSE)&amp;CHAR(10),"")&amp; IF(Y497&lt;&gt;"","Opt 4: "&amp;VLOOKUP(X497,Deliverables!$A$4:$G$42,6,FALSE)&amp;CHAR(10),"")&amp; IF(AA497&lt;&gt;"","Opt 7: "&amp;VLOOKUP(Z497,Deliverables!$A$4:$G$42,7,FALSE),""),"&lt;Autofilled&gt;")</f>
        <v/>
      </c>
      <c r="I497" s="185"/>
      <c r="J497" s="185" t="s">
        <v>1136</v>
      </c>
      <c r="K497" s="593">
        <v>1</v>
      </c>
      <c r="L497" s="594" t="str">
        <f t="shared" si="21"/>
        <v/>
      </c>
      <c r="M497" s="595"/>
      <c r="N497" s="596"/>
      <c r="O497" s="597"/>
      <c r="P497" s="597"/>
      <c r="Q497" s="598"/>
      <c r="R497" s="599"/>
      <c r="S497" s="598"/>
      <c r="T497" s="598"/>
      <c r="U497" s="598"/>
      <c r="V497" s="598"/>
      <c r="W497" s="598"/>
      <c r="X497" s="598"/>
      <c r="Y497" s="598"/>
      <c r="Z497" s="598"/>
      <c r="AA497" s="598"/>
      <c r="AB497" s="601"/>
      <c r="AC497" s="602"/>
    </row>
    <row r="498" spans="1:30" s="603" customFormat="1" ht="40.15" customHeight="1" outlineLevel="1" x14ac:dyDescent="0.25">
      <c r="A498" s="591"/>
      <c r="B498" s="591"/>
      <c r="C498" s="185" t="s">
        <v>21</v>
      </c>
      <c r="D498" s="592" t="s">
        <v>436</v>
      </c>
      <c r="E498" s="185" t="s">
        <v>1135</v>
      </c>
      <c r="G498" s="185" t="s">
        <v>423</v>
      </c>
      <c r="H498" s="185" t="str">
        <f>IFERROR(IF(OR(O498&lt;&gt;"",P498&lt;&gt;"",Q498&lt;&gt;""),"Opt 2: "&amp;VLOOKUP(N498,Deliverables!$A$4:$G$42,3,FALSE)&amp;CHAR(10),"")&amp; IF(S498&lt;&gt;"","Opt 5: "&amp;VLOOKUP(R498,Deliverables!$A$4:$G$42,4,FALSE)&amp;CHAR(10),"")&amp; IF(OR(U498&lt;&gt;"",V498&lt;&gt;"",W498&lt;&gt;""),"Opt 3: "&amp;VLOOKUP(T498,Deliverables!$A$4:$G$42,5,FALSE)&amp;CHAR(10),"")&amp; IF(Y498&lt;&gt;"","Opt 4: "&amp;VLOOKUP(X498,Deliverables!$A$4:$G$42,6,FALSE)&amp;CHAR(10),"")&amp; IF(AA498&lt;&gt;"","Opt 7: "&amp;VLOOKUP(Z498,Deliverables!$A$4:$G$42,7,FALSE),""),"&lt;Autofilled&gt;")</f>
        <v/>
      </c>
      <c r="I498" s="185"/>
      <c r="J498" s="185" t="s">
        <v>1136</v>
      </c>
      <c r="K498" s="593">
        <v>1</v>
      </c>
      <c r="L498" s="594" t="str">
        <f t="shared" si="21"/>
        <v/>
      </c>
      <c r="M498" s="595"/>
      <c r="N498" s="596"/>
      <c r="O498" s="597"/>
      <c r="P498" s="597"/>
      <c r="Q498" s="598"/>
      <c r="R498" s="599"/>
      <c r="S498" s="598"/>
      <c r="T498" s="598"/>
      <c r="U498" s="598"/>
      <c r="V498" s="598"/>
      <c r="W498" s="598"/>
      <c r="X498" s="598"/>
      <c r="Y498" s="598"/>
      <c r="Z498" s="598"/>
      <c r="AA498" s="598"/>
      <c r="AB498" s="601"/>
      <c r="AC498" s="602"/>
    </row>
    <row r="499" spans="1:30" s="74" customFormat="1" ht="40.15" customHeight="1" outlineLevel="1" x14ac:dyDescent="0.25">
      <c r="A499" s="64"/>
      <c r="B499" s="64"/>
      <c r="C499" s="65" t="s">
        <v>21</v>
      </c>
      <c r="D499" s="65">
        <v>7.7</v>
      </c>
      <c r="E499" s="589" t="s">
        <v>1135</v>
      </c>
      <c r="F499" s="65"/>
      <c r="G499" s="65"/>
      <c r="H499" s="65" t="str">
        <f>IFERROR(IF(OR(O499&lt;&gt;"",P499&lt;&gt;"",Q499&lt;&gt;""),"Opt 2: "&amp;VLOOKUP(N499,Deliverables!$A$4:$G$42,3,FALSE)&amp;CHAR(10),"")&amp; IF(S499&lt;&gt;"","Opt 5: "&amp;VLOOKUP(R499,Deliverables!$A$4:$G$42,4,FALSE)&amp;CHAR(10),"")&amp; IF(OR(U499&lt;&gt;"",V499&lt;&gt;"",W499&lt;&gt;""),"Opt 3: "&amp;VLOOKUP(T499,Deliverables!$A$4:$G$42,5,FALSE)&amp;CHAR(10),"")&amp; IF(Y499&lt;&gt;"","Opt 4: "&amp;VLOOKUP(X499,Deliverables!$A$4:$G$42,6,FALSE)&amp;CHAR(10),"")&amp; IF(AA499&lt;&gt;"","Opt 7: "&amp;VLOOKUP(Z499,Deliverables!$A$4:$G$42,7,FALSE),""),"&lt;Autofilled&gt;")</f>
        <v/>
      </c>
      <c r="I499" s="65"/>
      <c r="J499" s="65"/>
      <c r="K499" s="53"/>
      <c r="L499" s="37" t="str">
        <f t="shared" si="21"/>
        <v/>
      </c>
      <c r="M499" s="152"/>
      <c r="N499" s="137"/>
      <c r="O499" s="105"/>
      <c r="P499" s="105"/>
      <c r="Q499" s="132"/>
      <c r="R499" s="121"/>
      <c r="S499" s="132"/>
      <c r="T499" s="121"/>
      <c r="U499" s="104"/>
      <c r="V499" s="104"/>
      <c r="W499" s="132"/>
      <c r="X499" s="121"/>
      <c r="Y499" s="132"/>
      <c r="Z499" s="121"/>
      <c r="AA499" s="132"/>
      <c r="AB499" s="73"/>
      <c r="AC499" s="545"/>
    </row>
    <row r="500" spans="1:30" s="74" customFormat="1" ht="40.15" customHeight="1" outlineLevel="1" x14ac:dyDescent="0.25">
      <c r="A500" s="64"/>
      <c r="B500" s="64"/>
      <c r="C500" s="65" t="s">
        <v>21</v>
      </c>
      <c r="D500" s="65" t="s">
        <v>384</v>
      </c>
      <c r="E500" s="589" t="s">
        <v>1235</v>
      </c>
      <c r="F500" s="65" t="s">
        <v>383</v>
      </c>
      <c r="G500" s="65"/>
      <c r="H500" s="65" t="str">
        <f>IFERROR(IF(OR(O500&lt;&gt;"",P500&lt;&gt;"",Q500&lt;&gt;""),"Opt 2: "&amp;VLOOKUP(N500,Deliverables!$A$4:$G$42,3,FALSE)&amp;CHAR(10),"")&amp; IF(S500&lt;&gt;"","Opt 5: "&amp;VLOOKUP(R500,Deliverables!$A$4:$G$42,4,FALSE)&amp;CHAR(10),"")&amp; IF(OR(U500&lt;&gt;"",V500&lt;&gt;"",W500&lt;&gt;""),"Opt 3: "&amp;VLOOKUP(T500,Deliverables!$A$4:$G$42,5,FALSE)&amp;CHAR(10),"")&amp; IF(Y500&lt;&gt;"","Opt 4: "&amp;VLOOKUP(X500,Deliverables!$A$4:$G$42,6,FALSE)&amp;CHAR(10),"")&amp; IF(AA500&lt;&gt;"","Opt 7: "&amp;VLOOKUP(Z500,Deliverables!$A$4:$G$42,7,FALSE),""),"&lt;Autofilled&gt;")</f>
        <v/>
      </c>
      <c r="I500" s="65"/>
      <c r="J500" s="65"/>
      <c r="K500" s="53"/>
      <c r="L500" s="37" t="str">
        <f t="shared" si="21"/>
        <v/>
      </c>
      <c r="M500" s="152"/>
      <c r="N500" s="137"/>
      <c r="O500" s="105"/>
      <c r="P500" s="105"/>
      <c r="Q500" s="132"/>
      <c r="R500" s="121"/>
      <c r="S500" s="132"/>
      <c r="T500" s="121"/>
      <c r="U500" s="104"/>
      <c r="V500" s="104"/>
      <c r="W500" s="132"/>
      <c r="X500" s="121"/>
      <c r="Y500" s="132"/>
      <c r="Z500" s="121"/>
      <c r="AA500" s="132"/>
      <c r="AB500" s="73"/>
      <c r="AC500" s="545"/>
    </row>
    <row r="501" spans="1:30" s="38" customFormat="1" ht="40.15" customHeight="1" outlineLevel="1" x14ac:dyDescent="0.25">
      <c r="A501" s="39">
        <v>341</v>
      </c>
      <c r="B501" s="39"/>
      <c r="C501" s="24"/>
      <c r="D501" s="44" t="s">
        <v>567</v>
      </c>
      <c r="E501" s="24" t="s">
        <v>555</v>
      </c>
      <c r="F501" s="24"/>
      <c r="G501" s="24" t="s">
        <v>423</v>
      </c>
      <c r="H501" s="24" t="str">
        <f>IFERROR(IF(OR(O501&lt;&gt;"",P501&lt;&gt;"",Q501&lt;&gt;""),"Opt 2: "&amp;VLOOKUP(N501,Deliverables!$A$4:$G$42,3,FALSE)&amp;CHAR(10),"")&amp; IF(S501&lt;&gt;"","Opt 5: "&amp;VLOOKUP(R501,Deliverables!$A$4:$G$42,4,FALSE)&amp;CHAR(10),"")&amp; IF(OR(U501&lt;&gt;"",V501&lt;&gt;"",W501&lt;&gt;""),"Opt 3: "&amp;VLOOKUP(T501,Deliverables!$A$4:$G$42,5,FALSE)&amp;CHAR(10),"")&amp; IF(Y501&lt;&gt;"","Opt 4: "&amp;VLOOKUP(X501,Deliverables!$A$4:$G$42,6,FALSE)&amp;CHAR(10),"")&amp; IF(AA501&lt;&gt;"","Opt 7: "&amp;VLOOKUP(Z501,Deliverables!$A$4:$G$42,7,FALSE),""),"&lt;Autofilled&gt;")</f>
        <v>Opt 3: RAN5#87 (May-20)
Opt 4: RAN5#87 (May-20)
Opt 7: RAN5#87 (May-20)</v>
      </c>
      <c r="I501" s="24" t="s">
        <v>820</v>
      </c>
      <c r="J501" s="24"/>
      <c r="K501" s="53">
        <v>0.5</v>
      </c>
      <c r="L501" s="37">
        <f t="shared" si="21"/>
        <v>0.5</v>
      </c>
      <c r="M501" s="152"/>
      <c r="N501" s="137"/>
      <c r="O501" s="105"/>
      <c r="P501" s="105"/>
      <c r="Q501" s="132"/>
      <c r="R501" s="121"/>
      <c r="S501" s="132"/>
      <c r="T501" s="572">
        <v>8</v>
      </c>
      <c r="U501" s="104">
        <v>0.5</v>
      </c>
      <c r="V501" s="104"/>
      <c r="W501" s="132"/>
      <c r="X501" s="121">
        <v>1</v>
      </c>
      <c r="Y501" s="132">
        <v>0.5</v>
      </c>
      <c r="Z501" s="121">
        <v>1</v>
      </c>
      <c r="AA501" s="132">
        <v>0.5</v>
      </c>
      <c r="AB501" s="41"/>
      <c r="AC501" s="545"/>
    </row>
    <row r="502" spans="1:30" s="38" customFormat="1" ht="40.15" customHeight="1" outlineLevel="1" x14ac:dyDescent="0.25">
      <c r="A502" s="39">
        <v>342</v>
      </c>
      <c r="B502" s="39" t="s">
        <v>762</v>
      </c>
      <c r="C502" s="24" t="s">
        <v>21</v>
      </c>
      <c r="D502" s="44" t="s">
        <v>385</v>
      </c>
      <c r="E502" s="549" t="s">
        <v>564</v>
      </c>
      <c r="F502" s="24" t="s">
        <v>1267</v>
      </c>
      <c r="G502" s="24" t="s">
        <v>423</v>
      </c>
      <c r="H502" s="24" t="str">
        <f>IFERROR(IF(OR(O502&lt;&gt;"",P502&lt;&gt;"",Q502&lt;&gt;""),"Opt 2: "&amp;VLOOKUP(N502,Deliverables!$A$4:$G$42,3,FALSE)&amp;CHAR(10),"")&amp; IF(S502&lt;&gt;"","Opt 5: "&amp;VLOOKUP(R502,Deliverables!$A$4:$G$42,4,FALSE)&amp;CHAR(10),"")&amp; IF(OR(U502&lt;&gt;"",V502&lt;&gt;"",W502&lt;&gt;""),"Opt 3: "&amp;VLOOKUP(T502,Deliverables!$A$4:$G$42,5,FALSE)&amp;CHAR(10),"")&amp; IF(Y502&lt;&gt;"","Opt 4: "&amp;VLOOKUP(X502,Deliverables!$A$4:$G$42,6,FALSE)&amp;CHAR(10),"")&amp; IF(AA502&lt;&gt;"","Opt 7: "&amp;VLOOKUP(Z502,Deliverables!$A$4:$G$42,7,FALSE),""),"&lt;Autofilled&gt;")</f>
        <v>Opt 3: RAN5#86 (Feb-20)
Opt 4: RAN5#87 (May-20)
Opt 7: RAN5#87 (May-20)</v>
      </c>
      <c r="I502" s="24" t="s">
        <v>821</v>
      </c>
      <c r="J502" s="24"/>
      <c r="K502" s="53">
        <v>1</v>
      </c>
      <c r="L502" s="37">
        <f t="shared" si="21"/>
        <v>1</v>
      </c>
      <c r="M502" s="152"/>
      <c r="N502" s="137"/>
      <c r="O502" s="105"/>
      <c r="P502" s="105"/>
      <c r="Q502" s="132"/>
      <c r="R502" s="121"/>
      <c r="S502" s="132"/>
      <c r="T502" s="572">
        <v>7</v>
      </c>
      <c r="U502" s="104">
        <v>1</v>
      </c>
      <c r="V502" s="104"/>
      <c r="W502" s="132"/>
      <c r="X502" s="121">
        <v>1</v>
      </c>
      <c r="Y502" s="570">
        <v>1</v>
      </c>
      <c r="Z502" s="121">
        <v>1</v>
      </c>
      <c r="AA502" s="570">
        <v>1</v>
      </c>
      <c r="AB502" s="41"/>
      <c r="AC502" s="545"/>
      <c r="AD502" s="84"/>
    </row>
    <row r="503" spans="1:30" s="38" customFormat="1" ht="40.15" customHeight="1" outlineLevel="1" x14ac:dyDescent="0.25">
      <c r="A503" s="39">
        <v>343</v>
      </c>
      <c r="B503" s="39" t="s">
        <v>762</v>
      </c>
      <c r="C503" s="24" t="s">
        <v>21</v>
      </c>
      <c r="D503" s="44" t="s">
        <v>398</v>
      </c>
      <c r="E503" s="549" t="s">
        <v>565</v>
      </c>
      <c r="F503" s="536" t="s">
        <v>1267</v>
      </c>
      <c r="G503" s="24" t="s">
        <v>423</v>
      </c>
      <c r="H503" s="24" t="str">
        <f>IFERROR(IF(OR(O503&lt;&gt;"",P503&lt;&gt;"",Q503&lt;&gt;""),"Opt 2: "&amp;VLOOKUP(N503,Deliverables!$A$4:$G$42,3,FALSE)&amp;CHAR(10),"")&amp; IF(S503&lt;&gt;"","Opt 5: "&amp;VLOOKUP(R503,Deliverables!$A$4:$G$42,4,FALSE)&amp;CHAR(10),"")&amp; IF(OR(U503&lt;&gt;"",V503&lt;&gt;"",W503&lt;&gt;""),"Opt 3: "&amp;VLOOKUP(T503,Deliverables!$A$4:$G$42,5,FALSE)&amp;CHAR(10),"")&amp; IF(Y503&lt;&gt;"","Opt 4: "&amp;VLOOKUP(X503,Deliverables!$A$4:$G$42,6,FALSE)&amp;CHAR(10),"")&amp; IF(AA503&lt;&gt;"","Opt 7: "&amp;VLOOKUP(Z503,Deliverables!$A$4:$G$42,7,FALSE),""),"&lt;Autofilled&gt;")</f>
        <v>Opt 3: RAN5#86 (Feb-20)
Opt 4: RAN5#87 (May-20)
Opt 7: RAN5#87 (May-20)</v>
      </c>
      <c r="I503" s="24" t="s">
        <v>822</v>
      </c>
      <c r="J503" s="536"/>
      <c r="K503" s="53">
        <v>1</v>
      </c>
      <c r="L503" s="37">
        <f t="shared" si="21"/>
        <v>1</v>
      </c>
      <c r="M503" s="152"/>
      <c r="N503" s="137"/>
      <c r="O503" s="105"/>
      <c r="P503" s="105"/>
      <c r="Q503" s="132"/>
      <c r="R503" s="121"/>
      <c r="S503" s="132"/>
      <c r="T503" s="572">
        <v>7</v>
      </c>
      <c r="U503" s="570">
        <v>1</v>
      </c>
      <c r="V503" s="104"/>
      <c r="W503" s="132"/>
      <c r="X503" s="121">
        <v>1</v>
      </c>
      <c r="Y503" s="570">
        <v>1</v>
      </c>
      <c r="Z503" s="121">
        <v>1</v>
      </c>
      <c r="AA503" s="570">
        <v>1</v>
      </c>
      <c r="AB503" s="41"/>
      <c r="AC503" s="545"/>
      <c r="AD503" s="84"/>
    </row>
    <row r="504" spans="1:30" s="38" customFormat="1" ht="40.15" customHeight="1" outlineLevel="1" x14ac:dyDescent="0.25">
      <c r="A504" s="39">
        <v>344</v>
      </c>
      <c r="B504" s="39" t="s">
        <v>762</v>
      </c>
      <c r="C504" s="24" t="s">
        <v>21</v>
      </c>
      <c r="D504" s="44" t="s">
        <v>399</v>
      </c>
      <c r="E504" s="549" t="s">
        <v>566</v>
      </c>
      <c r="F504" s="24"/>
      <c r="G504" s="24" t="s">
        <v>423</v>
      </c>
      <c r="H504" s="24" t="str">
        <f>IFERROR(IF(OR(O504&lt;&gt;"",P504&lt;&gt;"",Q504&lt;&gt;""),"Opt 2: "&amp;VLOOKUP(N504,Deliverables!$A$4:$G$42,3,FALSE)&amp;CHAR(10),"")&amp; IF(S504&lt;&gt;"","Opt 5: "&amp;VLOOKUP(R504,Deliverables!$A$4:$G$42,4,FALSE)&amp;CHAR(10),"")&amp; IF(OR(U504&lt;&gt;"",V504&lt;&gt;"",W504&lt;&gt;""),"Opt 3: "&amp;VLOOKUP(T504,Deliverables!$A$4:$G$42,5,FALSE)&amp;CHAR(10),"")&amp; IF(Y504&lt;&gt;"","Opt 4: "&amp;VLOOKUP(X504,Deliverables!$A$4:$G$42,6,FALSE)&amp;CHAR(10),"")&amp; IF(AA504&lt;&gt;"","Opt 7: "&amp;VLOOKUP(Z504,Deliverables!$A$4:$G$42,7,FALSE),""),"&lt;Autofilled&gt;")</f>
        <v>Opt 3: RAN5#83 (May-19)
Opt 7: RAN5#87 (May-20)</v>
      </c>
      <c r="I504" s="24" t="s">
        <v>792</v>
      </c>
      <c r="J504" s="536"/>
      <c r="K504" s="53">
        <v>1</v>
      </c>
      <c r="L504" s="37">
        <f t="shared" si="21"/>
        <v>1</v>
      </c>
      <c r="M504" s="152"/>
      <c r="N504" s="137"/>
      <c r="O504" s="105"/>
      <c r="P504" s="105"/>
      <c r="Q504" s="132"/>
      <c r="R504" s="121"/>
      <c r="S504" s="132"/>
      <c r="T504" s="121">
        <v>4</v>
      </c>
      <c r="U504" s="104">
        <v>1</v>
      </c>
      <c r="V504" s="104"/>
      <c r="W504" s="132"/>
      <c r="X504" s="121">
        <v>1</v>
      </c>
      <c r="Y504" s="570"/>
      <c r="Z504" s="121">
        <v>1</v>
      </c>
      <c r="AA504" s="132">
        <v>1</v>
      </c>
      <c r="AB504" s="41"/>
      <c r="AC504" s="545"/>
      <c r="AD504" s="84"/>
    </row>
    <row r="505" spans="1:30" s="565" customFormat="1" ht="40.15" customHeight="1" outlineLevel="1" x14ac:dyDescent="0.25">
      <c r="A505" s="557"/>
      <c r="B505" s="557"/>
      <c r="C505" s="558" t="s">
        <v>21</v>
      </c>
      <c r="D505" s="558" t="s">
        <v>1143</v>
      </c>
      <c r="E505" s="558" t="s">
        <v>1144</v>
      </c>
      <c r="F505" s="558" t="s">
        <v>383</v>
      </c>
      <c r="G505" s="558"/>
      <c r="H505" s="558" t="str">
        <f>IFERROR(IF(OR(O505&lt;&gt;"",P505&lt;&gt;"",Q505&lt;&gt;""),"Opt 2: "&amp;VLOOKUP(N505,Deliverables!$A$4:$G$42,3,FALSE)&amp;CHAR(10),"")&amp; IF(S505&lt;&gt;"","Opt 5: "&amp;VLOOKUP(R505,Deliverables!$A$4:$G$42,4,FALSE)&amp;CHAR(10),"")&amp; IF(OR(U505&lt;&gt;"",V505&lt;&gt;"",W505&lt;&gt;""),"Opt 3: "&amp;VLOOKUP(T505,Deliverables!$A$4:$G$42,5,FALSE)&amp;CHAR(10),"")&amp; IF(Y505&lt;&gt;"","Opt 4: "&amp;VLOOKUP(X505,Deliverables!$A$4:$G$42,6,FALSE)&amp;CHAR(10),"")&amp; IF(AA505&lt;&gt;"","Opt 7: "&amp;VLOOKUP(Z505,Deliverables!$A$4:$G$42,7,FALSE),""),"&lt;Autofilled&gt;")</f>
        <v/>
      </c>
      <c r="I505" s="558"/>
      <c r="J505" s="558"/>
      <c r="K505" s="550"/>
      <c r="L505" s="542" t="str">
        <f t="shared" ref="L505:L510" si="25">IF(COUNT(O505,P505,Q505,S505,U505,V505,W505,Y505,AA505)&gt;0,SUM(O505,P505,Q505,S505,U505,V505,W505,Y505,AA505)/COUNT(O505,P505,Q505,S505,U505,V505,W505,Y505,AA505),"")</f>
        <v/>
      </c>
      <c r="M505" s="575"/>
      <c r="N505" s="574"/>
      <c r="O505" s="571"/>
      <c r="P505" s="571"/>
      <c r="Q505" s="573"/>
      <c r="R505" s="572"/>
      <c r="S505" s="573"/>
      <c r="T505" s="572"/>
      <c r="U505" s="570"/>
      <c r="V505" s="570"/>
      <c r="W505" s="573"/>
      <c r="X505" s="572"/>
      <c r="Y505" s="573"/>
      <c r="Z505" s="572"/>
      <c r="AA505" s="573"/>
      <c r="AB505" s="564"/>
      <c r="AC505" s="545"/>
    </row>
    <row r="506" spans="1:30" s="38" customFormat="1" ht="40.15" customHeight="1" outlineLevel="1" x14ac:dyDescent="0.25">
      <c r="A506" s="39">
        <v>345</v>
      </c>
      <c r="B506" s="39" t="s">
        <v>762</v>
      </c>
      <c r="C506" s="24" t="s">
        <v>21</v>
      </c>
      <c r="D506" s="44" t="s">
        <v>1145</v>
      </c>
      <c r="E506" s="549" t="s">
        <v>687</v>
      </c>
      <c r="F506" s="24"/>
      <c r="G506" s="24" t="s">
        <v>423</v>
      </c>
      <c r="H506" s="24" t="str">
        <f>IFERROR(IF(OR(O506&lt;&gt;"",P506&lt;&gt;"",Q506&lt;&gt;""),"Opt 2: "&amp;VLOOKUP(N506,Deliverables!$A$4:$G$42,3,FALSE)&amp;CHAR(10),"")&amp; IF(S506&lt;&gt;"","Opt 5: "&amp;VLOOKUP(R506,Deliverables!$A$4:$G$42,4,FALSE)&amp;CHAR(10),"")&amp; IF(OR(U506&lt;&gt;"",V506&lt;&gt;"",W506&lt;&gt;""),"Opt 3: "&amp;VLOOKUP(T506,Deliverables!$A$4:$G$42,5,FALSE)&amp;CHAR(10),"")&amp; IF(Y506&lt;&gt;"","Opt 4: "&amp;VLOOKUP(X506,Deliverables!$A$4:$G$42,6,FALSE)&amp;CHAR(10),"")&amp; IF(AA506&lt;&gt;"","Opt 7: "&amp;VLOOKUP(Z506,Deliverables!$A$4:$G$42,7,FALSE),""),"&lt;Autofilled&gt;")</f>
        <v>Opt 3: RAN5#87 (May-20)
Opt 4: RAN5#87 (May-20)
Opt 7: RAN5#87 (May-20)</v>
      </c>
      <c r="I506" s="24"/>
      <c r="J506" s="24" t="s">
        <v>1370</v>
      </c>
      <c r="K506" s="53">
        <v>1</v>
      </c>
      <c r="L506" s="37">
        <f t="shared" si="25"/>
        <v>0</v>
      </c>
      <c r="M506" s="152"/>
      <c r="N506" s="137"/>
      <c r="O506" s="105"/>
      <c r="P506" s="105"/>
      <c r="Q506" s="132"/>
      <c r="R506" s="121"/>
      <c r="S506" s="132"/>
      <c r="T506" s="572">
        <v>8</v>
      </c>
      <c r="U506" s="104">
        <v>0</v>
      </c>
      <c r="V506" s="104"/>
      <c r="W506" s="132"/>
      <c r="X506" s="121">
        <v>1</v>
      </c>
      <c r="Y506" s="132">
        <v>0</v>
      </c>
      <c r="Z506" s="121">
        <v>1</v>
      </c>
      <c r="AA506" s="132">
        <v>0</v>
      </c>
      <c r="AB506" s="41"/>
      <c r="AC506" s="545"/>
    </row>
    <row r="507" spans="1:30" s="38" customFormat="1" ht="40.15" customHeight="1" outlineLevel="1" x14ac:dyDescent="0.25">
      <c r="A507" s="39">
        <v>346</v>
      </c>
      <c r="B507" s="39" t="s">
        <v>762</v>
      </c>
      <c r="C507" s="24" t="s">
        <v>21</v>
      </c>
      <c r="D507" s="44" t="s">
        <v>1146</v>
      </c>
      <c r="E507" s="549" t="s">
        <v>688</v>
      </c>
      <c r="F507" s="24"/>
      <c r="G507" s="24" t="s">
        <v>423</v>
      </c>
      <c r="H507" s="24" t="str">
        <f>IFERROR(IF(OR(O507&lt;&gt;"",P507&lt;&gt;"",Q507&lt;&gt;""),"Opt 2: "&amp;VLOOKUP(N507,Deliverables!$A$4:$G$42,3,FALSE)&amp;CHAR(10),"")&amp; IF(S507&lt;&gt;"","Opt 5: "&amp;VLOOKUP(R507,Deliverables!$A$4:$G$42,4,FALSE)&amp;CHAR(10),"")&amp; IF(OR(U507&lt;&gt;"",V507&lt;&gt;"",W507&lt;&gt;""),"Opt 3: "&amp;VLOOKUP(T507,Deliverables!$A$4:$G$42,5,FALSE)&amp;CHAR(10),"")&amp; IF(Y507&lt;&gt;"","Opt 4: "&amp;VLOOKUP(X507,Deliverables!$A$4:$G$42,6,FALSE)&amp;CHAR(10),"")&amp; IF(AA507&lt;&gt;"","Opt 7: "&amp;VLOOKUP(Z507,Deliverables!$A$4:$G$42,7,FALSE),""),"&lt;Autofilled&gt;")</f>
        <v>Opt 3: RAN5#87 (May-20)
Opt 4: RAN5#87 (May-20)
Opt 7: RAN5#87 (May-20)</v>
      </c>
      <c r="I507" s="24"/>
      <c r="J507" s="536" t="s">
        <v>1370</v>
      </c>
      <c r="K507" s="53">
        <v>1</v>
      </c>
      <c r="L507" s="37">
        <f t="shared" si="25"/>
        <v>0</v>
      </c>
      <c r="M507" s="152"/>
      <c r="N507" s="137"/>
      <c r="O507" s="105"/>
      <c r="P507" s="105"/>
      <c r="Q507" s="132"/>
      <c r="R507" s="121"/>
      <c r="S507" s="132"/>
      <c r="T507" s="572">
        <v>8</v>
      </c>
      <c r="U507" s="104">
        <v>0</v>
      </c>
      <c r="V507" s="104"/>
      <c r="W507" s="132"/>
      <c r="X507" s="121">
        <v>1</v>
      </c>
      <c r="Y507" s="132">
        <v>0</v>
      </c>
      <c r="Z507" s="121">
        <v>1</v>
      </c>
      <c r="AA507" s="132">
        <v>0</v>
      </c>
      <c r="AB507" s="41"/>
      <c r="AC507" s="545"/>
    </row>
    <row r="508" spans="1:30" s="38" customFormat="1" ht="40.15" customHeight="1" outlineLevel="1" x14ac:dyDescent="0.25">
      <c r="A508" s="39">
        <v>347</v>
      </c>
      <c r="B508" s="39" t="s">
        <v>762</v>
      </c>
      <c r="C508" s="24" t="s">
        <v>21</v>
      </c>
      <c r="D508" s="44" t="s">
        <v>1147</v>
      </c>
      <c r="E508" s="549" t="s">
        <v>689</v>
      </c>
      <c r="F508" s="24"/>
      <c r="G508" s="24" t="s">
        <v>423</v>
      </c>
      <c r="H508" s="24" t="str">
        <f>IFERROR(IF(OR(O508&lt;&gt;"",P508&lt;&gt;"",Q508&lt;&gt;""),"Opt 2: "&amp;VLOOKUP(N508,Deliverables!$A$4:$G$42,3,FALSE)&amp;CHAR(10),"")&amp; IF(S508&lt;&gt;"","Opt 5: "&amp;VLOOKUP(R508,Deliverables!$A$4:$G$42,4,FALSE)&amp;CHAR(10),"")&amp; IF(OR(U508&lt;&gt;"",V508&lt;&gt;"",W508&lt;&gt;""),"Opt 3: "&amp;VLOOKUP(T508,Deliverables!$A$4:$G$42,5,FALSE)&amp;CHAR(10),"")&amp; IF(Y508&lt;&gt;"","Opt 4: "&amp;VLOOKUP(X508,Deliverables!$A$4:$G$42,6,FALSE)&amp;CHAR(10),"")&amp; IF(AA508&lt;&gt;"","Opt 7: "&amp;VLOOKUP(Z508,Deliverables!$A$4:$G$42,7,FALSE),""),"&lt;Autofilled&gt;")</f>
        <v>Opt 3: RAN5#87 (May-20)
Opt 4: RAN5#87 (May-20)
Opt 7: RAN5#87 (May-20)</v>
      </c>
      <c r="I508" s="24"/>
      <c r="J508" s="536" t="s">
        <v>1370</v>
      </c>
      <c r="K508" s="53">
        <v>1</v>
      </c>
      <c r="L508" s="37">
        <f t="shared" si="25"/>
        <v>0</v>
      </c>
      <c r="M508" s="152"/>
      <c r="N508" s="137"/>
      <c r="O508" s="105"/>
      <c r="P508" s="105"/>
      <c r="Q508" s="132"/>
      <c r="R508" s="121"/>
      <c r="S508" s="132"/>
      <c r="T508" s="572">
        <v>8</v>
      </c>
      <c r="U508" s="104">
        <v>0</v>
      </c>
      <c r="V508" s="104"/>
      <c r="W508" s="132"/>
      <c r="X508" s="121">
        <v>1</v>
      </c>
      <c r="Y508" s="132">
        <v>0</v>
      </c>
      <c r="Z508" s="121">
        <v>1</v>
      </c>
      <c r="AA508" s="132">
        <v>0</v>
      </c>
      <c r="AB508" s="41"/>
      <c r="AC508" s="545"/>
    </row>
    <row r="509" spans="1:30" s="38" customFormat="1" ht="40.15" customHeight="1" outlineLevel="1" x14ac:dyDescent="0.25">
      <c r="A509" s="39">
        <v>348</v>
      </c>
      <c r="B509" s="39" t="s">
        <v>762</v>
      </c>
      <c r="C509" s="24" t="s">
        <v>21</v>
      </c>
      <c r="D509" s="44" t="s">
        <v>1148</v>
      </c>
      <c r="E509" s="549" t="s">
        <v>690</v>
      </c>
      <c r="F509" s="24"/>
      <c r="G509" s="24" t="s">
        <v>423</v>
      </c>
      <c r="H509" s="24" t="str">
        <f>IFERROR(IF(OR(O509&lt;&gt;"",P509&lt;&gt;"",Q509&lt;&gt;""),"Opt 2: "&amp;VLOOKUP(N509,Deliverables!$A$4:$G$42,3,FALSE)&amp;CHAR(10),"")&amp; IF(S509&lt;&gt;"","Opt 5: "&amp;VLOOKUP(R509,Deliverables!$A$4:$G$42,4,FALSE)&amp;CHAR(10),"")&amp; IF(OR(U509&lt;&gt;"",V509&lt;&gt;"",W509&lt;&gt;""),"Opt 3: "&amp;VLOOKUP(T509,Deliverables!$A$4:$G$42,5,FALSE)&amp;CHAR(10),"")&amp; IF(Y509&lt;&gt;"","Opt 4: "&amp;VLOOKUP(X509,Deliverables!$A$4:$G$42,6,FALSE)&amp;CHAR(10),"")&amp; IF(AA509&lt;&gt;"","Opt 7: "&amp;VLOOKUP(Z509,Deliverables!$A$4:$G$42,7,FALSE),""),"&lt;Autofilled&gt;")</f>
        <v>Opt 3: RAN5#87 (May-20)
Opt 4: RAN5#87 (May-20)
Opt 7: RAN5#87 (May-20)</v>
      </c>
      <c r="I509" s="24"/>
      <c r="J509" s="536" t="s">
        <v>1370</v>
      </c>
      <c r="K509" s="53">
        <v>1</v>
      </c>
      <c r="L509" s="37">
        <f t="shared" si="25"/>
        <v>0</v>
      </c>
      <c r="M509" s="152"/>
      <c r="N509" s="137"/>
      <c r="O509" s="105"/>
      <c r="P509" s="105"/>
      <c r="Q509" s="132"/>
      <c r="R509" s="121"/>
      <c r="S509" s="132"/>
      <c r="T509" s="572">
        <v>8</v>
      </c>
      <c r="U509" s="104">
        <v>0</v>
      </c>
      <c r="V509" s="104"/>
      <c r="W509" s="132"/>
      <c r="X509" s="121">
        <v>1</v>
      </c>
      <c r="Y509" s="132">
        <v>0</v>
      </c>
      <c r="Z509" s="121">
        <v>1</v>
      </c>
      <c r="AA509" s="132">
        <v>0</v>
      </c>
      <c r="AB509" s="41"/>
      <c r="AC509" s="545"/>
    </row>
    <row r="510" spans="1:30" s="543" customFormat="1" ht="40.15" customHeight="1" outlineLevel="1" x14ac:dyDescent="0.25">
      <c r="A510" s="544">
        <v>349</v>
      </c>
      <c r="B510" s="544" t="s">
        <v>762</v>
      </c>
      <c r="C510" s="536" t="s">
        <v>21</v>
      </c>
      <c r="D510" s="549" t="s">
        <v>1149</v>
      </c>
      <c r="E510" s="549" t="s">
        <v>1150</v>
      </c>
      <c r="F510" s="536"/>
      <c r="G510" s="629"/>
      <c r="H510" s="536" t="str">
        <f>IFERROR(IF(OR(O510&lt;&gt;"",P510&lt;&gt;"",Q510&lt;&gt;""),"Opt 2: "&amp;VLOOKUP(N510,Deliverables!$A$4:$G$42,3,FALSE)&amp;CHAR(10),"")&amp; IF(S510&lt;&gt;"","Opt 5: "&amp;VLOOKUP(R510,Deliverables!$A$4:$G$42,4,FALSE)&amp;CHAR(10),"")&amp; IF(OR(U510&lt;&gt;"",V510&lt;&gt;"",W510&lt;&gt;""),"Opt 3: "&amp;VLOOKUP(T510,Deliverables!$A$4:$G$42,5,FALSE)&amp;CHAR(10),"")&amp; IF(Y510&lt;&gt;"","Opt 4: "&amp;VLOOKUP(X510,Deliverables!$A$4:$G$42,6,FALSE)&amp;CHAR(10),"")&amp; IF(AA510&lt;&gt;"","Opt 7: "&amp;VLOOKUP(Z510,Deliverables!$A$4:$G$42,7,FALSE),""),"&lt;Autofilled&gt;")</f>
        <v xml:space="preserve">Opt 4: RAN5#88 (Aug-20)
</v>
      </c>
      <c r="I510" s="536"/>
      <c r="J510" s="536"/>
      <c r="K510" s="550">
        <v>1</v>
      </c>
      <c r="L510" s="542">
        <f t="shared" si="25"/>
        <v>0</v>
      </c>
      <c r="M510" s="575"/>
      <c r="N510" s="574"/>
      <c r="O510" s="571"/>
      <c r="P510" s="571"/>
      <c r="Q510" s="573"/>
      <c r="R510" s="572"/>
      <c r="S510" s="573"/>
      <c r="T510" s="572"/>
      <c r="U510" s="570"/>
      <c r="V510" s="570"/>
      <c r="W510" s="573"/>
      <c r="X510" s="572">
        <v>2</v>
      </c>
      <c r="Y510" s="573">
        <v>0</v>
      </c>
      <c r="Z510" s="572">
        <v>1</v>
      </c>
      <c r="AA510" s="570"/>
      <c r="AB510" s="546"/>
      <c r="AC510" s="545"/>
      <c r="AD510" s="84"/>
    </row>
    <row r="511" spans="1:30" s="603" customFormat="1" ht="40.15" customHeight="1" outlineLevel="1" x14ac:dyDescent="0.25">
      <c r="A511" s="591"/>
      <c r="B511" s="591"/>
      <c r="C511" s="185" t="s">
        <v>21</v>
      </c>
      <c r="D511" s="592" t="s">
        <v>437</v>
      </c>
      <c r="E511" s="185" t="s">
        <v>1135</v>
      </c>
      <c r="F511" s="185"/>
      <c r="G511" s="185" t="s">
        <v>423</v>
      </c>
      <c r="H511" s="185" t="str">
        <f>IFERROR(IF(OR(O511&lt;&gt;"",P511&lt;&gt;"",Q511&lt;&gt;""),"Opt 2: "&amp;VLOOKUP(N511,Deliverables!$A$4:$G$42,3,FALSE)&amp;CHAR(10),"")&amp; IF(S511&lt;&gt;"","Opt 5: "&amp;VLOOKUP(R511,Deliverables!$A$4:$G$42,4,FALSE)&amp;CHAR(10),"")&amp; IF(OR(U511&lt;&gt;"",V511&lt;&gt;"",W511&lt;&gt;""),"Opt 3: "&amp;VLOOKUP(T511,Deliverables!$A$4:$G$42,5,FALSE)&amp;CHAR(10),"")&amp; IF(Y511&lt;&gt;"","Opt 4: "&amp;VLOOKUP(X511,Deliverables!$A$4:$G$42,6,FALSE)&amp;CHAR(10),"")&amp; IF(AA511&lt;&gt;"","Opt 7: "&amp;VLOOKUP(Z511,Deliverables!$A$4:$G$42,7,FALSE),""),"&lt;Autofilled&gt;")</f>
        <v/>
      </c>
      <c r="I511" s="185"/>
      <c r="J511" s="185" t="s">
        <v>1156</v>
      </c>
      <c r="K511" s="593">
        <v>0</v>
      </c>
      <c r="L511" s="594" t="str">
        <f t="shared" si="21"/>
        <v/>
      </c>
      <c r="M511" s="595"/>
      <c r="N511" s="596"/>
      <c r="O511" s="597"/>
      <c r="P511" s="597"/>
      <c r="Q511" s="598"/>
      <c r="R511" s="599"/>
      <c r="S511" s="598"/>
      <c r="T511" s="599"/>
      <c r="U511" s="600"/>
      <c r="V511" s="600"/>
      <c r="W511" s="598"/>
      <c r="X511" s="599"/>
      <c r="Y511" s="598"/>
      <c r="Z511" s="599"/>
      <c r="AA511" s="598"/>
      <c r="AB511" s="601"/>
      <c r="AC511" s="602"/>
    </row>
    <row r="512" spans="1:30" s="603" customFormat="1" ht="40.15" customHeight="1" outlineLevel="1" x14ac:dyDescent="0.25">
      <c r="A512" s="591"/>
      <c r="B512" s="591"/>
      <c r="C512" s="185" t="s">
        <v>21</v>
      </c>
      <c r="D512" s="592" t="s">
        <v>437</v>
      </c>
      <c r="E512" s="185" t="s">
        <v>1135</v>
      </c>
      <c r="F512" s="185"/>
      <c r="G512" s="185" t="s">
        <v>423</v>
      </c>
      <c r="H512" s="185" t="str">
        <f>IFERROR(IF(OR(O512&lt;&gt;"",P512&lt;&gt;"",Q512&lt;&gt;""),"Opt 2: "&amp;VLOOKUP(N512,Deliverables!$A$4:$G$42,3,FALSE)&amp;CHAR(10),"")&amp; IF(S512&lt;&gt;"","Opt 5: "&amp;VLOOKUP(R512,Deliverables!$A$4:$G$42,4,FALSE)&amp;CHAR(10),"")&amp; IF(OR(U512&lt;&gt;"",V512&lt;&gt;"",W512&lt;&gt;""),"Opt 3: "&amp;VLOOKUP(T512,Deliverables!$A$4:$G$42,5,FALSE)&amp;CHAR(10),"")&amp; IF(Y512&lt;&gt;"","Opt 4: "&amp;VLOOKUP(X512,Deliverables!$A$4:$G$42,6,FALSE)&amp;CHAR(10),"")&amp; IF(AA512&lt;&gt;"","Opt 7: "&amp;VLOOKUP(Z512,Deliverables!$A$4:$G$42,7,FALSE),""),"&lt;Autofilled&gt;")</f>
        <v>&lt;Autofilled&gt;</v>
      </c>
      <c r="I512" s="185"/>
      <c r="J512" s="185" t="s">
        <v>1156</v>
      </c>
      <c r="K512" s="593">
        <v>0</v>
      </c>
      <c r="L512" s="594">
        <f t="shared" si="21"/>
        <v>0</v>
      </c>
      <c r="M512" s="595"/>
      <c r="N512" s="596"/>
      <c r="O512" s="597"/>
      <c r="P512" s="597"/>
      <c r="Q512" s="598"/>
      <c r="R512" s="599"/>
      <c r="S512" s="598"/>
      <c r="T512" s="572"/>
      <c r="U512" s="600"/>
      <c r="V512" s="600">
        <v>0</v>
      </c>
      <c r="W512" s="598"/>
      <c r="X512" s="599">
        <v>1</v>
      </c>
      <c r="Y512" s="598">
        <v>0</v>
      </c>
      <c r="Z512" s="599">
        <v>1</v>
      </c>
      <c r="AA512" s="598">
        <v>0</v>
      </c>
      <c r="AB512" s="601"/>
      <c r="AC512" s="602"/>
    </row>
    <row r="513" spans="1:30" s="603" customFormat="1" ht="40.15" customHeight="1" outlineLevel="1" x14ac:dyDescent="0.25">
      <c r="A513" s="591"/>
      <c r="B513" s="591"/>
      <c r="C513" s="185" t="s">
        <v>21</v>
      </c>
      <c r="D513" s="592" t="s">
        <v>1138</v>
      </c>
      <c r="E513" s="185" t="s">
        <v>1135</v>
      </c>
      <c r="F513" s="185"/>
      <c r="G513" s="185" t="s">
        <v>423</v>
      </c>
      <c r="H513" s="185" t="str">
        <f>IFERROR(IF(OR(O513&lt;&gt;"",P513&lt;&gt;"",Q513&lt;&gt;""),"Opt 2: "&amp;VLOOKUP(N513,Deliverables!$A$4:$G$42,3,FALSE)&amp;CHAR(10),"")&amp; IF(S513&lt;&gt;"","Opt 5: "&amp;VLOOKUP(R513,Deliverables!$A$4:$G$42,4,FALSE)&amp;CHAR(10),"")&amp; IF(OR(U513&lt;&gt;"",V513&lt;&gt;"",W513&lt;&gt;""),"Opt 3: "&amp;VLOOKUP(T513,Deliverables!$A$4:$G$42,5,FALSE)&amp;CHAR(10),"")&amp; IF(Y513&lt;&gt;"","Opt 4: "&amp;VLOOKUP(X513,Deliverables!$A$4:$G$42,6,FALSE)&amp;CHAR(10),"")&amp; IF(AA513&lt;&gt;"","Opt 7: "&amp;VLOOKUP(Z513,Deliverables!$A$4:$G$42,7,FALSE),""),"&lt;Autofilled&gt;")</f>
        <v/>
      </c>
      <c r="I513" s="185"/>
      <c r="J513" s="185" t="s">
        <v>1156</v>
      </c>
      <c r="K513" s="593">
        <v>0</v>
      </c>
      <c r="L513" s="594" t="str">
        <f>IF(COUNT(O513,P513,Q513,S513,U513,V513,W513,Y513,AA513)&gt;0,SUM(O513,P513,Q513,S513,U513,V513,W513,Y513,AA513)/COUNT(O513,P513,Q513,S513,U513,V513,W513,Y513,AA513),"")</f>
        <v/>
      </c>
      <c r="M513" s="595"/>
      <c r="N513" s="596"/>
      <c r="O513" s="597"/>
      <c r="P513" s="597"/>
      <c r="Q513" s="598"/>
      <c r="R513" s="599"/>
      <c r="S513" s="598"/>
      <c r="T513" s="599"/>
      <c r="U513" s="600"/>
      <c r="V513" s="600"/>
      <c r="W513" s="598"/>
      <c r="X513" s="599"/>
      <c r="Y513" s="598"/>
      <c r="Z513" s="599"/>
      <c r="AA513" s="598"/>
      <c r="AB513" s="601"/>
      <c r="AC513" s="602"/>
    </row>
    <row r="514" spans="1:30" s="603" customFormat="1" ht="40.15" customHeight="1" outlineLevel="1" x14ac:dyDescent="0.25">
      <c r="A514" s="591"/>
      <c r="B514" s="591"/>
      <c r="C514" s="185" t="s">
        <v>21</v>
      </c>
      <c r="D514" s="592" t="s">
        <v>1139</v>
      </c>
      <c r="E514" s="185" t="s">
        <v>1135</v>
      </c>
      <c r="F514" s="185"/>
      <c r="G514" s="185" t="s">
        <v>423</v>
      </c>
      <c r="H514" s="185" t="str">
        <f>IFERROR(IF(OR(O514&lt;&gt;"",P514&lt;&gt;"",Q514&lt;&gt;""),"Opt 2: "&amp;VLOOKUP(N514,Deliverables!$A$4:$G$42,3,FALSE)&amp;CHAR(10),"")&amp; IF(S514&lt;&gt;"","Opt 5: "&amp;VLOOKUP(R514,Deliverables!$A$4:$G$42,4,FALSE)&amp;CHAR(10),"")&amp; IF(OR(U514&lt;&gt;"",V514&lt;&gt;"",W514&lt;&gt;""),"Opt 3: "&amp;VLOOKUP(T514,Deliverables!$A$4:$G$42,5,FALSE)&amp;CHAR(10),"")&amp; IF(Y514&lt;&gt;"","Opt 4: "&amp;VLOOKUP(X514,Deliverables!$A$4:$G$42,6,FALSE)&amp;CHAR(10),"")&amp; IF(AA514&lt;&gt;"","Opt 7: "&amp;VLOOKUP(Z514,Deliverables!$A$4:$G$42,7,FALSE),""),"&lt;Autofilled&gt;")</f>
        <v>&lt;Autofilled&gt;</v>
      </c>
      <c r="I514" s="185"/>
      <c r="J514" s="185" t="s">
        <v>1156</v>
      </c>
      <c r="K514" s="593">
        <v>0</v>
      </c>
      <c r="L514" s="594">
        <f t="shared" si="21"/>
        <v>0</v>
      </c>
      <c r="M514" s="595"/>
      <c r="N514" s="596"/>
      <c r="O514" s="597"/>
      <c r="P514" s="597"/>
      <c r="Q514" s="598"/>
      <c r="R514" s="599"/>
      <c r="S514" s="598"/>
      <c r="T514" s="572"/>
      <c r="U514" s="600"/>
      <c r="V514" s="600">
        <v>0</v>
      </c>
      <c r="W514" s="598"/>
      <c r="X514" s="599">
        <v>1</v>
      </c>
      <c r="Y514" s="598">
        <v>0</v>
      </c>
      <c r="Z514" s="599">
        <v>1</v>
      </c>
      <c r="AA514" s="598">
        <v>0</v>
      </c>
      <c r="AB514" s="601"/>
      <c r="AC514" s="602"/>
    </row>
    <row r="515" spans="1:30" s="603" customFormat="1" ht="40.15" customHeight="1" outlineLevel="1" x14ac:dyDescent="0.25">
      <c r="A515" s="591"/>
      <c r="B515" s="591"/>
      <c r="C515" s="185" t="s">
        <v>21</v>
      </c>
      <c r="D515" s="592" t="s">
        <v>1140</v>
      </c>
      <c r="E515" s="185" t="s">
        <v>1135</v>
      </c>
      <c r="F515" s="185"/>
      <c r="G515" s="185" t="s">
        <v>423</v>
      </c>
      <c r="H515" s="185" t="str">
        <f>IFERROR(IF(OR(O515&lt;&gt;"",P515&lt;&gt;"",Q515&lt;&gt;""),"Opt 2: "&amp;VLOOKUP(N515,Deliverables!$A$4:$G$42,3,FALSE)&amp;CHAR(10),"")&amp; IF(S515&lt;&gt;"","Opt 5: "&amp;VLOOKUP(R515,Deliverables!$A$4:$G$42,4,FALSE)&amp;CHAR(10),"")&amp; IF(OR(U515&lt;&gt;"",V515&lt;&gt;"",W515&lt;&gt;""),"Opt 3: "&amp;VLOOKUP(T515,Deliverables!$A$4:$G$42,5,FALSE)&amp;CHAR(10),"")&amp; IF(Y515&lt;&gt;"","Opt 4: "&amp;VLOOKUP(X515,Deliverables!$A$4:$G$42,6,FALSE)&amp;CHAR(10),"")&amp; IF(AA515&lt;&gt;"","Opt 7: "&amp;VLOOKUP(Z515,Deliverables!$A$4:$G$42,7,FALSE),""),"&lt;Autofilled&gt;")</f>
        <v>&lt;Autofilled&gt;</v>
      </c>
      <c r="I515" s="185"/>
      <c r="J515" s="185" t="s">
        <v>1156</v>
      </c>
      <c r="K515" s="593">
        <v>0</v>
      </c>
      <c r="L515" s="594">
        <f t="shared" si="21"/>
        <v>0</v>
      </c>
      <c r="M515" s="595"/>
      <c r="N515" s="596"/>
      <c r="O515" s="597"/>
      <c r="P515" s="597"/>
      <c r="Q515" s="598"/>
      <c r="R515" s="599"/>
      <c r="S515" s="598"/>
      <c r="T515" s="572"/>
      <c r="U515" s="600"/>
      <c r="V515" s="600">
        <v>0</v>
      </c>
      <c r="W515" s="598"/>
      <c r="X515" s="599">
        <v>1</v>
      </c>
      <c r="Y515" s="598">
        <v>0</v>
      </c>
      <c r="Z515" s="599">
        <v>1</v>
      </c>
      <c r="AA515" s="598">
        <v>0</v>
      </c>
      <c r="AB515" s="601"/>
      <c r="AC515" s="602"/>
    </row>
    <row r="516" spans="1:30" s="603" customFormat="1" ht="40.15" customHeight="1" outlineLevel="1" x14ac:dyDescent="0.25">
      <c r="A516" s="591"/>
      <c r="B516" s="591"/>
      <c r="C516" s="185" t="s">
        <v>21</v>
      </c>
      <c r="D516" s="592" t="s">
        <v>1141</v>
      </c>
      <c r="E516" s="185" t="s">
        <v>1135</v>
      </c>
      <c r="F516" s="185"/>
      <c r="G516" s="185" t="s">
        <v>423</v>
      </c>
      <c r="H516" s="185" t="str">
        <f>IFERROR(IF(OR(O516&lt;&gt;"",P516&lt;&gt;"",Q516&lt;&gt;""),"Opt 2: "&amp;VLOOKUP(N516,Deliverables!$A$4:$G$42,3,FALSE)&amp;CHAR(10),"")&amp; IF(S516&lt;&gt;"","Opt 5: "&amp;VLOOKUP(R516,Deliverables!$A$4:$G$42,4,FALSE)&amp;CHAR(10),"")&amp; IF(OR(U516&lt;&gt;"",V516&lt;&gt;"",W516&lt;&gt;""),"Opt 3: "&amp;VLOOKUP(T516,Deliverables!$A$4:$G$42,5,FALSE)&amp;CHAR(10),"")&amp; IF(Y516&lt;&gt;"","Opt 4: "&amp;VLOOKUP(X516,Deliverables!$A$4:$G$42,6,FALSE)&amp;CHAR(10),"")&amp; IF(AA516&lt;&gt;"","Opt 7: "&amp;VLOOKUP(Z516,Deliverables!$A$4:$G$42,7,FALSE),""),"&lt;Autofilled&gt;")</f>
        <v>&lt;Autofilled&gt;</v>
      </c>
      <c r="I516" s="185"/>
      <c r="J516" s="185" t="s">
        <v>1156</v>
      </c>
      <c r="K516" s="593">
        <v>0</v>
      </c>
      <c r="L516" s="594">
        <f t="shared" si="21"/>
        <v>0</v>
      </c>
      <c r="M516" s="595"/>
      <c r="N516" s="596"/>
      <c r="O516" s="597"/>
      <c r="P516" s="597"/>
      <c r="Q516" s="598"/>
      <c r="R516" s="599"/>
      <c r="S516" s="598"/>
      <c r="T516" s="572"/>
      <c r="U516" s="600"/>
      <c r="V516" s="600">
        <v>0</v>
      </c>
      <c r="W516" s="598"/>
      <c r="X516" s="599">
        <v>1</v>
      </c>
      <c r="Y516" s="598">
        <v>0</v>
      </c>
      <c r="Z516" s="599">
        <v>1</v>
      </c>
      <c r="AA516" s="598">
        <v>0</v>
      </c>
      <c r="AB516" s="601"/>
      <c r="AC516" s="602"/>
    </row>
    <row r="517" spans="1:30" s="603" customFormat="1" ht="40.15" customHeight="1" outlineLevel="1" x14ac:dyDescent="0.25">
      <c r="A517" s="591"/>
      <c r="B517" s="591"/>
      <c r="C517" s="185" t="s">
        <v>21</v>
      </c>
      <c r="D517" s="592" t="s">
        <v>1142</v>
      </c>
      <c r="E517" s="185" t="s">
        <v>1135</v>
      </c>
      <c r="F517" s="185"/>
      <c r="G517" s="185" t="s">
        <v>423</v>
      </c>
      <c r="H517" s="185" t="str">
        <f>IFERROR(IF(OR(O517&lt;&gt;"",P517&lt;&gt;"",Q517&lt;&gt;""),"Opt 2: "&amp;VLOOKUP(N517,Deliverables!$A$4:$G$42,3,FALSE)&amp;CHAR(10),"")&amp; IF(S517&lt;&gt;"","Opt 5: "&amp;VLOOKUP(R517,Deliverables!$A$4:$G$42,4,FALSE)&amp;CHAR(10),"")&amp; IF(OR(U517&lt;&gt;"",V517&lt;&gt;"",W517&lt;&gt;""),"Opt 3: "&amp;VLOOKUP(T517,Deliverables!$A$4:$G$42,5,FALSE)&amp;CHAR(10),"")&amp; IF(Y517&lt;&gt;"","Opt 4: "&amp;VLOOKUP(X517,Deliverables!$A$4:$G$42,6,FALSE)&amp;CHAR(10),"")&amp; IF(AA517&lt;&gt;"","Opt 7: "&amp;VLOOKUP(Z517,Deliverables!$A$4:$G$42,7,FALSE),""),"&lt;Autofilled&gt;")</f>
        <v>&lt;Autofilled&gt;</v>
      </c>
      <c r="I517" s="185"/>
      <c r="J517" s="185" t="s">
        <v>1156</v>
      </c>
      <c r="K517" s="593">
        <v>0</v>
      </c>
      <c r="L517" s="594">
        <f t="shared" si="21"/>
        <v>0</v>
      </c>
      <c r="M517" s="595"/>
      <c r="N517" s="596"/>
      <c r="O517" s="597"/>
      <c r="P517" s="597"/>
      <c r="Q517" s="598"/>
      <c r="R517" s="599"/>
      <c r="S517" s="598"/>
      <c r="T517" s="572"/>
      <c r="U517" s="600"/>
      <c r="V517" s="600">
        <v>0</v>
      </c>
      <c r="W517" s="598"/>
      <c r="X517" s="599">
        <v>1</v>
      </c>
      <c r="Y517" s="598">
        <v>0</v>
      </c>
      <c r="Z517" s="599">
        <v>1</v>
      </c>
      <c r="AA517" s="598">
        <v>0</v>
      </c>
      <c r="AB517" s="601"/>
      <c r="AC517" s="602"/>
    </row>
    <row r="518" spans="1:30" s="603" customFormat="1" ht="40.15" customHeight="1" outlineLevel="1" x14ac:dyDescent="0.25">
      <c r="A518" s="591"/>
      <c r="B518" s="591"/>
      <c r="C518" s="185" t="s">
        <v>21</v>
      </c>
      <c r="D518" s="592" t="s">
        <v>438</v>
      </c>
      <c r="E518" s="185" t="s">
        <v>1135</v>
      </c>
      <c r="F518" s="185"/>
      <c r="G518" s="185" t="s">
        <v>423</v>
      </c>
      <c r="H518" s="185" t="str">
        <f>IFERROR(IF(OR(O518&lt;&gt;"",P518&lt;&gt;"",Q518&lt;&gt;""),"Opt 2: "&amp;VLOOKUP(N518,Deliverables!$A$4:$G$42,3,FALSE)&amp;CHAR(10),"")&amp; IF(S518&lt;&gt;"","Opt 5: "&amp;VLOOKUP(R518,Deliverables!$A$4:$G$42,4,FALSE)&amp;CHAR(10),"")&amp; IF(OR(U518&lt;&gt;"",V518&lt;&gt;"",W518&lt;&gt;""),"Opt 3: "&amp;VLOOKUP(T518,Deliverables!$A$4:$G$42,5,FALSE)&amp;CHAR(10),"")&amp; IF(Y518&lt;&gt;"","Opt 4: "&amp;VLOOKUP(X518,Deliverables!$A$4:$G$42,6,FALSE)&amp;CHAR(10),"")&amp; IF(AA518&lt;&gt;"","Opt 7: "&amp;VLOOKUP(Z518,Deliverables!$A$4:$G$42,7,FALSE),""),"&lt;Autofilled&gt;")</f>
        <v/>
      </c>
      <c r="I518" s="185"/>
      <c r="J518" s="185" t="s">
        <v>1156</v>
      </c>
      <c r="K518" s="593">
        <v>0</v>
      </c>
      <c r="L518" s="594" t="str">
        <f t="shared" si="21"/>
        <v/>
      </c>
      <c r="M518" s="595"/>
      <c r="N518" s="596"/>
      <c r="O518" s="597"/>
      <c r="P518" s="597"/>
      <c r="Q518" s="598"/>
      <c r="R518" s="599"/>
      <c r="S518" s="598"/>
      <c r="T518" s="600"/>
      <c r="U518" s="600"/>
      <c r="V518" s="600"/>
      <c r="W518" s="600"/>
      <c r="X518" s="600"/>
      <c r="Y518" s="600"/>
      <c r="Z518" s="600"/>
      <c r="AA518" s="600"/>
      <c r="AB518" s="601"/>
      <c r="AC518" s="602"/>
    </row>
    <row r="519" spans="1:30" s="74" customFormat="1" ht="40.15" customHeight="1" outlineLevel="1" x14ac:dyDescent="0.25">
      <c r="A519" s="64"/>
      <c r="B519" s="64"/>
      <c r="C519" s="65" t="s">
        <v>21</v>
      </c>
      <c r="D519" s="65">
        <v>7.8</v>
      </c>
      <c r="E519" s="589" t="s">
        <v>1135</v>
      </c>
      <c r="F519" s="65"/>
      <c r="G519" s="65"/>
      <c r="H519" s="65" t="str">
        <f>IFERROR(IF(OR(O519&lt;&gt;"",P519&lt;&gt;"",Q519&lt;&gt;""),"Opt 2: "&amp;VLOOKUP(N519,Deliverables!$A$4:$G$42,3,FALSE)&amp;CHAR(10),"")&amp; IF(S519&lt;&gt;"","Opt 5: "&amp;VLOOKUP(R519,Deliverables!$A$4:$G$42,4,FALSE)&amp;CHAR(10),"")&amp; IF(OR(U519&lt;&gt;"",V519&lt;&gt;"",W519&lt;&gt;""),"Opt 3: "&amp;VLOOKUP(T519,Deliverables!$A$4:$G$42,5,FALSE)&amp;CHAR(10),"")&amp; IF(Y519&lt;&gt;"","Opt 4: "&amp;VLOOKUP(X519,Deliverables!$A$4:$G$42,6,FALSE)&amp;CHAR(10),"")&amp; IF(AA519&lt;&gt;"","Opt 7: "&amp;VLOOKUP(Z519,Deliverables!$A$4:$G$42,7,FALSE),""),"&lt;Autofilled&gt;")</f>
        <v/>
      </c>
      <c r="I519" s="65"/>
      <c r="J519" s="65"/>
      <c r="K519" s="53"/>
      <c r="L519" s="37" t="str">
        <f t="shared" si="21"/>
        <v/>
      </c>
      <c r="M519" s="152"/>
      <c r="N519" s="137"/>
      <c r="O519" s="105"/>
      <c r="P519" s="105"/>
      <c r="Q519" s="132"/>
      <c r="R519" s="121"/>
      <c r="S519" s="132"/>
      <c r="T519" s="121"/>
      <c r="U519" s="104"/>
      <c r="V519" s="104"/>
      <c r="W519" s="132"/>
      <c r="X519" s="121"/>
      <c r="Y519" s="132"/>
      <c r="Z519" s="121"/>
      <c r="AA519" s="132"/>
      <c r="AB519" s="73"/>
      <c r="AC519" s="545"/>
    </row>
    <row r="520" spans="1:30" s="74" customFormat="1" ht="40.15" customHeight="1" outlineLevel="1" x14ac:dyDescent="0.25">
      <c r="A520" s="64"/>
      <c r="B520" s="64"/>
      <c r="C520" s="65" t="s">
        <v>21</v>
      </c>
      <c r="D520" s="65" t="s">
        <v>386</v>
      </c>
      <c r="E520" s="589" t="s">
        <v>1236</v>
      </c>
      <c r="F520" s="65"/>
      <c r="G520" s="65"/>
      <c r="H520" s="65" t="str">
        <f>IFERROR(IF(OR(O520&lt;&gt;"",P520&lt;&gt;"",Q520&lt;&gt;""),"Opt 2: "&amp;VLOOKUP(N520,Deliverables!$A$4:$G$42,3,FALSE)&amp;CHAR(10),"")&amp; IF(S520&lt;&gt;"","Opt 5: "&amp;VLOOKUP(R520,Deliverables!$A$4:$G$42,4,FALSE)&amp;CHAR(10),"")&amp; IF(OR(U520&lt;&gt;"",V520&lt;&gt;"",W520&lt;&gt;""),"Opt 3: "&amp;VLOOKUP(T520,Deliverables!$A$4:$G$42,5,FALSE)&amp;CHAR(10),"")&amp; IF(Y520&lt;&gt;"","Opt 4: "&amp;VLOOKUP(X520,Deliverables!$A$4:$G$42,6,FALSE)&amp;CHAR(10),"")&amp; IF(AA520&lt;&gt;"","Opt 7: "&amp;VLOOKUP(Z520,Deliverables!$A$4:$G$42,7,FALSE),""),"&lt;Autofilled&gt;")</f>
        <v/>
      </c>
      <c r="I520" s="65"/>
      <c r="J520" s="65"/>
      <c r="K520" s="53"/>
      <c r="L520" s="37" t="str">
        <f t="shared" si="21"/>
        <v/>
      </c>
      <c r="M520" s="152"/>
      <c r="N520" s="137"/>
      <c r="O520" s="105"/>
      <c r="P520" s="105"/>
      <c r="Q520" s="132"/>
      <c r="R520" s="121"/>
      <c r="S520" s="132"/>
      <c r="T520" s="121"/>
      <c r="U520" s="104"/>
      <c r="V520" s="104"/>
      <c r="W520" s="132"/>
      <c r="X520" s="121"/>
      <c r="Y520" s="132"/>
      <c r="Z520" s="121"/>
      <c r="AA520" s="132"/>
      <c r="AB520" s="73"/>
      <c r="AC520" s="545"/>
    </row>
    <row r="521" spans="1:30" s="74" customFormat="1" ht="40.15" customHeight="1" outlineLevel="1" x14ac:dyDescent="0.25">
      <c r="A521" s="64"/>
      <c r="B521" s="64"/>
      <c r="C521" s="65" t="s">
        <v>21</v>
      </c>
      <c r="D521" s="65" t="s">
        <v>389</v>
      </c>
      <c r="E521" s="65" t="s">
        <v>25</v>
      </c>
      <c r="F521" s="65"/>
      <c r="G521" s="65"/>
      <c r="H521" s="65" t="str">
        <f>IFERROR(IF(OR(O521&lt;&gt;"",P521&lt;&gt;"",Q521&lt;&gt;""),"Opt 2: "&amp;VLOOKUP(N521,Deliverables!$A$4:$G$42,3,FALSE)&amp;CHAR(10),"")&amp; IF(S521&lt;&gt;"","Opt 5: "&amp;VLOOKUP(R521,Deliverables!$A$4:$G$42,4,FALSE)&amp;CHAR(10),"")&amp; IF(OR(U521&lt;&gt;"",V521&lt;&gt;"",W521&lt;&gt;""),"Opt 3: "&amp;VLOOKUP(T521,Deliverables!$A$4:$G$42,5,FALSE)&amp;CHAR(10),"")&amp; IF(Y521&lt;&gt;"","Opt 4: "&amp;VLOOKUP(X521,Deliverables!$A$4:$G$42,6,FALSE)&amp;CHAR(10),"")&amp; IF(AA521&lt;&gt;"","Opt 7: "&amp;VLOOKUP(Z521,Deliverables!$A$4:$G$42,7,FALSE),""),"&lt;Autofilled&gt;")</f>
        <v/>
      </c>
      <c r="I521" s="65"/>
      <c r="J521" s="65"/>
      <c r="K521" s="53"/>
      <c r="L521" s="37" t="str">
        <f t="shared" si="21"/>
        <v/>
      </c>
      <c r="M521" s="152"/>
      <c r="N521" s="137"/>
      <c r="O521" s="105"/>
      <c r="P521" s="105"/>
      <c r="Q521" s="132"/>
      <c r="R521" s="121"/>
      <c r="S521" s="132"/>
      <c r="T521" s="121"/>
      <c r="U521" s="104"/>
      <c r="V521" s="104"/>
      <c r="W521" s="132"/>
      <c r="X521" s="121"/>
      <c r="Y521" s="132"/>
      <c r="Z521" s="121"/>
      <c r="AA521" s="132"/>
      <c r="AB521" s="73"/>
      <c r="AC521" s="545"/>
    </row>
    <row r="522" spans="1:30" s="74" customFormat="1" ht="40.15" customHeight="1" outlineLevel="1" x14ac:dyDescent="0.25">
      <c r="A522" s="64"/>
      <c r="B522" s="64"/>
      <c r="C522" s="65" t="s">
        <v>21</v>
      </c>
      <c r="D522" s="65" t="s">
        <v>390</v>
      </c>
      <c r="E522" s="65" t="s">
        <v>387</v>
      </c>
      <c r="F522" s="65"/>
      <c r="G522" s="65"/>
      <c r="H522" s="65" t="str">
        <f>IFERROR(IF(OR(O522&lt;&gt;"",P522&lt;&gt;"",Q522&lt;&gt;""),"Opt 2: "&amp;VLOOKUP(N522,Deliverables!$A$4:$G$42,3,FALSE)&amp;CHAR(10),"")&amp; IF(S522&lt;&gt;"","Opt 5: "&amp;VLOOKUP(R522,Deliverables!$A$4:$G$42,4,FALSE)&amp;CHAR(10),"")&amp; IF(OR(U522&lt;&gt;"",V522&lt;&gt;"",W522&lt;&gt;""),"Opt 3: "&amp;VLOOKUP(T522,Deliverables!$A$4:$G$42,5,FALSE)&amp;CHAR(10),"")&amp; IF(Y522&lt;&gt;"","Opt 4: "&amp;VLOOKUP(X522,Deliverables!$A$4:$G$42,6,FALSE)&amp;CHAR(10),"")&amp; IF(AA522&lt;&gt;"","Opt 7: "&amp;VLOOKUP(Z522,Deliverables!$A$4:$G$42,7,FALSE),""),"&lt;Autofilled&gt;")</f>
        <v/>
      </c>
      <c r="I522" s="65"/>
      <c r="J522" s="65"/>
      <c r="K522" s="53"/>
      <c r="L522" s="37" t="str">
        <f t="shared" si="21"/>
        <v/>
      </c>
      <c r="M522" s="152"/>
      <c r="N522" s="137"/>
      <c r="O522" s="105"/>
      <c r="P522" s="105"/>
      <c r="Q522" s="132"/>
      <c r="R522" s="121"/>
      <c r="S522" s="132"/>
      <c r="T522" s="121"/>
      <c r="U522" s="104"/>
      <c r="V522" s="104"/>
      <c r="W522" s="132"/>
      <c r="X522" s="121"/>
      <c r="Y522" s="132"/>
      <c r="Z522" s="121"/>
      <c r="AA522" s="132"/>
      <c r="AB522" s="73"/>
      <c r="AC522" s="545"/>
    </row>
    <row r="523" spans="1:30" s="38" customFormat="1" ht="40.15" customHeight="1" outlineLevel="1" x14ac:dyDescent="0.25">
      <c r="A523" s="39">
        <v>350</v>
      </c>
      <c r="B523" s="39"/>
      <c r="C523" s="24" t="s">
        <v>21</v>
      </c>
      <c r="D523" s="44" t="s">
        <v>568</v>
      </c>
      <c r="E523" s="24" t="s">
        <v>555</v>
      </c>
      <c r="F523" s="24"/>
      <c r="G523" s="24" t="s">
        <v>411</v>
      </c>
      <c r="H523" s="24" t="str">
        <f>IFERROR(IF(OR(O523&lt;&gt;"",P523&lt;&gt;"",Q523&lt;&gt;""),"Opt 2: "&amp;VLOOKUP(N523,Deliverables!$A$4:$G$42,3,FALSE)&amp;CHAR(10),"")&amp; IF(S523&lt;&gt;"","Opt 5: "&amp;VLOOKUP(R523,Deliverables!$A$4:$G$42,4,FALSE)&amp;CHAR(10),"")&amp; IF(OR(U523&lt;&gt;"",V523&lt;&gt;"",W523&lt;&gt;""),"Opt 3: "&amp;VLOOKUP(T523,Deliverables!$A$4:$G$42,5,FALSE)&amp;CHAR(10),"")&amp; IF(Y523&lt;&gt;"","Opt 4: "&amp;VLOOKUP(X523,Deliverables!$A$4:$G$42,6,FALSE)&amp;CHAR(10),"")&amp; IF(AA523&lt;&gt;"","Opt 7: "&amp;VLOOKUP(Z523,Deliverables!$A$4:$G$42,7,FALSE),""),"&lt;Autofilled&gt;")</f>
        <v>Opt 3: RAN5#82 (Feb-19)
Opt 4: RAN5#87 (May-20)
Opt 7: RAN5#87 (May-20)</v>
      </c>
      <c r="I523" s="24" t="s">
        <v>636</v>
      </c>
      <c r="J523" s="24"/>
      <c r="K523" s="53">
        <v>0.5</v>
      </c>
      <c r="L523" s="37">
        <f t="shared" si="21"/>
        <v>1</v>
      </c>
      <c r="M523" s="152"/>
      <c r="N523" s="137"/>
      <c r="O523" s="105"/>
      <c r="P523" s="105"/>
      <c r="Q523" s="132"/>
      <c r="R523" s="121"/>
      <c r="S523" s="132"/>
      <c r="T523" s="121">
        <v>3</v>
      </c>
      <c r="U523" s="104">
        <v>1</v>
      </c>
      <c r="V523" s="104"/>
      <c r="W523" s="132"/>
      <c r="X523" s="121">
        <v>1</v>
      </c>
      <c r="Y523" s="132">
        <v>1</v>
      </c>
      <c r="Z523" s="121">
        <v>1</v>
      </c>
      <c r="AA523" s="132">
        <v>1</v>
      </c>
      <c r="AB523" s="41"/>
      <c r="AC523" s="545"/>
    </row>
    <row r="524" spans="1:30" s="38" customFormat="1" ht="40.15" customHeight="1" outlineLevel="1" x14ac:dyDescent="0.25">
      <c r="A524" s="39">
        <v>351</v>
      </c>
      <c r="B524" s="39" t="s">
        <v>762</v>
      </c>
      <c r="C524" s="24" t="s">
        <v>21</v>
      </c>
      <c r="D524" s="44" t="s">
        <v>391</v>
      </c>
      <c r="E524" s="549" t="s">
        <v>536</v>
      </c>
      <c r="F524" s="24"/>
      <c r="G524" s="24" t="s">
        <v>411</v>
      </c>
      <c r="H524" s="24" t="str">
        <f>IFERROR(IF(OR(O524&lt;&gt;"",P524&lt;&gt;"",Q524&lt;&gt;""),"Opt 2: "&amp;VLOOKUP(N524,Deliverables!$A$4:$G$42,3,FALSE)&amp;CHAR(10),"")&amp; IF(S524&lt;&gt;"","Opt 5: "&amp;VLOOKUP(R524,Deliverables!$A$4:$G$42,4,FALSE)&amp;CHAR(10),"")&amp; IF(OR(U524&lt;&gt;"",V524&lt;&gt;"",W524&lt;&gt;""),"Opt 3: "&amp;VLOOKUP(T524,Deliverables!$A$4:$G$42,5,FALSE)&amp;CHAR(10),"")&amp; IF(Y524&lt;&gt;"","Opt 4: "&amp;VLOOKUP(X524,Deliverables!$A$4:$G$42,6,FALSE)&amp;CHAR(10),"")&amp; IF(AA524&lt;&gt;"","Opt 7: "&amp;VLOOKUP(Z524,Deliverables!$A$4:$G$42,7,FALSE),""),"&lt;Autofilled&gt;")</f>
        <v>Opt 3: RAN5#87 (May-20)
Opt 4: RAN5#87 (May-20)
Opt 7: RAN5#87 (May-20)</v>
      </c>
      <c r="I524" s="24" t="s">
        <v>636</v>
      </c>
      <c r="J524" s="536" t="s">
        <v>1371</v>
      </c>
      <c r="K524" s="53">
        <v>1</v>
      </c>
      <c r="L524" s="37">
        <f t="shared" ref="L524:L559" si="26">IF(COUNT(O524,P524,Q524,S524,U524,V524,W524,Y524,AA524)&gt;0,SUM(O524,P524,Q524,S524,U524,V524,W524,Y524,AA524)/COUNT(O524,P524,Q524,S524,U524,V524,W524,Y524,AA524),"")</f>
        <v>0.46666666666666662</v>
      </c>
      <c r="M524" s="152"/>
      <c r="N524" s="137"/>
      <c r="O524" s="105"/>
      <c r="P524" s="105"/>
      <c r="Q524" s="132"/>
      <c r="R524" s="121"/>
      <c r="S524" s="132"/>
      <c r="T524" s="572">
        <v>8</v>
      </c>
      <c r="U524" s="104">
        <v>0.6</v>
      </c>
      <c r="V524" s="104"/>
      <c r="W524" s="132"/>
      <c r="X524" s="121">
        <v>1</v>
      </c>
      <c r="Y524" s="132">
        <v>0.4</v>
      </c>
      <c r="Z524" s="121">
        <v>1</v>
      </c>
      <c r="AA524" s="132">
        <v>0.4</v>
      </c>
      <c r="AB524" s="41"/>
      <c r="AC524" s="545"/>
      <c r="AD524" s="84"/>
    </row>
    <row r="525" spans="1:30" s="38" customFormat="1" ht="40.15" customHeight="1" outlineLevel="1" x14ac:dyDescent="0.25">
      <c r="A525" s="39">
        <v>352</v>
      </c>
      <c r="B525" s="39" t="s">
        <v>762</v>
      </c>
      <c r="C525" s="24" t="s">
        <v>21</v>
      </c>
      <c r="D525" s="44" t="s">
        <v>392</v>
      </c>
      <c r="E525" s="549" t="s">
        <v>388</v>
      </c>
      <c r="F525" s="24"/>
      <c r="G525" s="24" t="s">
        <v>411</v>
      </c>
      <c r="H525" s="24" t="str">
        <f>IFERROR(IF(OR(O525&lt;&gt;"",P525&lt;&gt;"",Q525&lt;&gt;""),"Opt 2: "&amp;VLOOKUP(N525,Deliverables!$A$4:$G$42,3,FALSE)&amp;CHAR(10),"")&amp; IF(S525&lt;&gt;"","Opt 5: "&amp;VLOOKUP(R525,Deliverables!$A$4:$G$42,4,FALSE)&amp;CHAR(10),"")&amp; IF(OR(U525&lt;&gt;"",V525&lt;&gt;"",W525&lt;&gt;""),"Opt 3: "&amp;VLOOKUP(T525,Deliverables!$A$4:$G$42,5,FALSE)&amp;CHAR(10),"")&amp; IF(Y525&lt;&gt;"","Opt 4: "&amp;VLOOKUP(X525,Deliverables!$A$4:$G$42,6,FALSE)&amp;CHAR(10),"")&amp; IF(AA525&lt;&gt;"","Opt 7: "&amp;VLOOKUP(Z525,Deliverables!$A$4:$G$42,7,FALSE),""),"&lt;Autofilled&gt;")</f>
        <v>Opt 3: RAN5#83 (May-19)
Opt 4: RAN5#87 (May-20)
Opt 7: RAN5#87 (May-20)</v>
      </c>
      <c r="I525" s="24" t="s">
        <v>758</v>
      </c>
      <c r="J525" s="536"/>
      <c r="K525" s="53">
        <v>1</v>
      </c>
      <c r="L525" s="37">
        <f t="shared" si="26"/>
        <v>1</v>
      </c>
      <c r="M525" s="152"/>
      <c r="N525" s="137"/>
      <c r="O525" s="105"/>
      <c r="P525" s="105"/>
      <c r="Q525" s="132"/>
      <c r="R525" s="121"/>
      <c r="S525" s="132"/>
      <c r="T525" s="121">
        <v>4</v>
      </c>
      <c r="U525" s="104">
        <v>1</v>
      </c>
      <c r="V525" s="104"/>
      <c r="W525" s="132"/>
      <c r="X525" s="121">
        <v>1</v>
      </c>
      <c r="Y525" s="132">
        <v>1</v>
      </c>
      <c r="Z525" s="121">
        <v>1</v>
      </c>
      <c r="AA525" s="132">
        <v>1</v>
      </c>
      <c r="AB525" s="41"/>
      <c r="AC525" s="545"/>
      <c r="AD525" s="84"/>
    </row>
    <row r="526" spans="1:30" s="38" customFormat="1" ht="52.9" customHeight="1" outlineLevel="1" x14ac:dyDescent="0.25">
      <c r="A526" s="63">
        <v>353</v>
      </c>
      <c r="B526" s="63" t="s">
        <v>762</v>
      </c>
      <c r="C526" s="24" t="s">
        <v>21</v>
      </c>
      <c r="D526" s="44" t="s">
        <v>412</v>
      </c>
      <c r="E526" s="549" t="s">
        <v>511</v>
      </c>
      <c r="F526" s="24"/>
      <c r="G526" s="24" t="s">
        <v>411</v>
      </c>
      <c r="H526" s="24" t="str">
        <f>IFERROR(IF(OR(O526&lt;&gt;"",P526&lt;&gt;"",Q526&lt;&gt;""),"Opt 2: "&amp;VLOOKUP(N526,Deliverables!$A$4:$G$42,3,FALSE)&amp;CHAR(10),"")&amp; IF(S526&lt;&gt;"","Opt 5: "&amp;VLOOKUP(R526,Deliverables!$A$4:$G$42,4,FALSE)&amp;CHAR(10),"")&amp; IF(OR(U526&lt;&gt;"",V526&lt;&gt;"",W526&lt;&gt;""),"Opt 3: "&amp;VLOOKUP(T526,Deliverables!$A$4:$G$42,5,FALSE)&amp;CHAR(10),"")&amp; IF(Y526&lt;&gt;"","Opt 4: "&amp;VLOOKUP(X526,Deliverables!$A$4:$G$42,6,FALSE)&amp;CHAR(10),"")&amp; IF(AA526&lt;&gt;"","Opt 7: "&amp;VLOOKUP(Z526,Deliverables!$A$4:$G$42,7,FALSE),""),"&lt;Autofilled&gt;")</f>
        <v>Opt 3: RAN5#83 (May-19)
Opt 7: RAN5#87 (May-20)</v>
      </c>
      <c r="I526" s="24" t="s">
        <v>734</v>
      </c>
      <c r="J526" s="536"/>
      <c r="K526" s="53">
        <v>1</v>
      </c>
      <c r="L526" s="37">
        <f t="shared" si="26"/>
        <v>1</v>
      </c>
      <c r="M526" s="152"/>
      <c r="N526" s="137"/>
      <c r="O526" s="105"/>
      <c r="P526" s="105"/>
      <c r="Q526" s="132"/>
      <c r="R526" s="121"/>
      <c r="S526" s="132"/>
      <c r="T526" s="121">
        <v>4</v>
      </c>
      <c r="U526" s="104">
        <v>1</v>
      </c>
      <c r="V526" s="104"/>
      <c r="W526" s="132"/>
      <c r="X526" s="121">
        <v>1</v>
      </c>
      <c r="Y526" s="573"/>
      <c r="Z526" s="121">
        <v>1</v>
      </c>
      <c r="AA526" s="132">
        <v>1</v>
      </c>
      <c r="AB526" s="41"/>
      <c r="AC526" s="545"/>
      <c r="AD526" s="84"/>
    </row>
    <row r="527" spans="1:30" s="565" customFormat="1" ht="52.9" customHeight="1" outlineLevel="1" x14ac:dyDescent="0.25">
      <c r="A527" s="72"/>
      <c r="B527" s="72" t="s">
        <v>762</v>
      </c>
      <c r="C527" s="558" t="s">
        <v>21</v>
      </c>
      <c r="D527" s="558" t="s">
        <v>1158</v>
      </c>
      <c r="E527" s="558" t="s">
        <v>1157</v>
      </c>
      <c r="F527" s="558"/>
      <c r="G527" s="558" t="s">
        <v>411</v>
      </c>
      <c r="H527" s="558" t="str">
        <f>IFERROR(IF(OR(O527&lt;&gt;"",P527&lt;&gt;"",Q527&lt;&gt;""),"Opt 2: "&amp;VLOOKUP(N527,Deliverables!$A$4:$G$42,3,FALSE)&amp;CHAR(10),"")&amp; IF(S527&lt;&gt;"","Opt 5: "&amp;VLOOKUP(R527,Deliverables!$A$4:$G$42,4,FALSE)&amp;CHAR(10),"")&amp; IF(OR(U527&lt;&gt;"",V527&lt;&gt;"",W527&lt;&gt;""),"Opt 3: "&amp;VLOOKUP(T527,Deliverables!$A$4:$G$42,5,FALSE)&amp;CHAR(10),"")&amp; IF(Y527&lt;&gt;"","Opt 4: "&amp;VLOOKUP(X527,Deliverables!$A$4:$G$42,6,FALSE)&amp;CHAR(10),"")&amp; IF(AA527&lt;&gt;"","Opt 7: "&amp;VLOOKUP(Z527,Deliverables!$A$4:$G$42,7,FALSE),""),"&lt;Autofilled&gt;")</f>
        <v/>
      </c>
      <c r="I527" s="558" t="s">
        <v>734</v>
      </c>
      <c r="J527" s="558"/>
      <c r="K527" s="550"/>
      <c r="L527" s="580" t="str">
        <f t="shared" ref="L527:L532" si="27">IF(COUNT(O527,P527,Q527,S527,U527,V527,W527,Y527,AA527)&gt;0,SUM(O527,P527,Q527,S527,U527,V527,W527,Y527,AA527)/COUNT(O527,P527,Q527,S527,U527,V527,W527,Y527,AA527),"")</f>
        <v/>
      </c>
      <c r="M527" s="581"/>
      <c r="N527" s="582"/>
      <c r="O527" s="583"/>
      <c r="P527" s="583"/>
      <c r="Q527" s="584"/>
      <c r="R527" s="585"/>
      <c r="S527" s="584"/>
      <c r="T527" s="585"/>
      <c r="U527" s="583"/>
      <c r="V527" s="586"/>
      <c r="W527" s="584"/>
      <c r="X527" s="585">
        <v>1</v>
      </c>
      <c r="Y527" s="583"/>
      <c r="Z527" s="585">
        <v>1</v>
      </c>
      <c r="AA527" s="583"/>
      <c r="AB527" s="564"/>
      <c r="AC527" s="545"/>
      <c r="AD527" s="587"/>
    </row>
    <row r="528" spans="1:30" s="38" customFormat="1" ht="52.9" customHeight="1" outlineLevel="1" x14ac:dyDescent="0.25">
      <c r="A528" s="63">
        <v>354</v>
      </c>
      <c r="B528" s="63" t="s">
        <v>762</v>
      </c>
      <c r="C528" s="24" t="s">
        <v>21</v>
      </c>
      <c r="D528" s="44" t="s">
        <v>1159</v>
      </c>
      <c r="E528" s="549" t="s">
        <v>691</v>
      </c>
      <c r="F528" s="24"/>
      <c r="G528" s="24" t="s">
        <v>411</v>
      </c>
      <c r="H528" s="24" t="str">
        <f>IFERROR(IF(OR(O528&lt;&gt;"",P528&lt;&gt;"",Q528&lt;&gt;""),"Opt 2: "&amp;VLOOKUP(N528,Deliverables!$A$4:$G$42,3,FALSE)&amp;CHAR(10),"")&amp; IF(S528&lt;&gt;"","Opt 5: "&amp;VLOOKUP(R528,Deliverables!$A$4:$G$42,4,FALSE)&amp;CHAR(10),"")&amp; IF(OR(U528&lt;&gt;"",V528&lt;&gt;"",W528&lt;&gt;""),"Opt 3: "&amp;VLOOKUP(T528,Deliverables!$A$4:$G$42,5,FALSE)&amp;CHAR(10),"")&amp; IF(Y528&lt;&gt;"","Opt 4: "&amp;VLOOKUP(X528,Deliverables!$A$4:$G$42,6,FALSE)&amp;CHAR(10),"")&amp; IF(AA528&lt;&gt;"","Opt 7: "&amp;VLOOKUP(Z528,Deliverables!$A$4:$G$42,7,FALSE),""),"&lt;Autofilled&gt;")</f>
        <v>Opt 3: RAN5#87 (May-20)
Opt 4: RAN5#87 (May-20)
Opt 7: RAN5#87 (May-20)</v>
      </c>
      <c r="I528" s="24" t="s">
        <v>759</v>
      </c>
      <c r="J528" s="536" t="s">
        <v>1216</v>
      </c>
      <c r="K528" s="53">
        <v>1</v>
      </c>
      <c r="L528" s="37">
        <f t="shared" si="27"/>
        <v>0.69999999999999984</v>
      </c>
      <c r="M528" s="152"/>
      <c r="N528" s="137"/>
      <c r="O528" s="105"/>
      <c r="P528" s="105"/>
      <c r="Q528" s="132"/>
      <c r="R528" s="121"/>
      <c r="S528" s="132"/>
      <c r="T528" s="572">
        <v>8</v>
      </c>
      <c r="U528" s="104">
        <v>0.7</v>
      </c>
      <c r="V528" s="104"/>
      <c r="W528" s="132"/>
      <c r="X528" s="121">
        <v>1</v>
      </c>
      <c r="Y528" s="132">
        <v>0.7</v>
      </c>
      <c r="Z528" s="121">
        <v>1</v>
      </c>
      <c r="AA528" s="132">
        <v>0.7</v>
      </c>
      <c r="AB528" s="41"/>
      <c r="AC528" s="545"/>
      <c r="AD528" s="84"/>
    </row>
    <row r="529" spans="1:30" s="38" customFormat="1" ht="52.9" customHeight="1" outlineLevel="1" x14ac:dyDescent="0.25">
      <c r="A529" s="63">
        <v>355</v>
      </c>
      <c r="B529" s="63" t="s">
        <v>762</v>
      </c>
      <c r="C529" s="24" t="s">
        <v>21</v>
      </c>
      <c r="D529" s="44" t="s">
        <v>1160</v>
      </c>
      <c r="E529" s="549" t="s">
        <v>692</v>
      </c>
      <c r="F529" s="24"/>
      <c r="G529" s="24" t="s">
        <v>411</v>
      </c>
      <c r="H529" s="24" t="str">
        <f>IFERROR(IF(OR(O529&lt;&gt;"",P529&lt;&gt;"",Q529&lt;&gt;""),"Opt 2: "&amp;VLOOKUP(N529,Deliverables!$A$4:$G$42,3,FALSE)&amp;CHAR(10),"")&amp; IF(S529&lt;&gt;"","Opt 5: "&amp;VLOOKUP(R529,Deliverables!$A$4:$G$42,4,FALSE)&amp;CHAR(10),"")&amp; IF(OR(U529&lt;&gt;"",V529&lt;&gt;"",W529&lt;&gt;""),"Opt 3: "&amp;VLOOKUP(T529,Deliverables!$A$4:$G$42,5,FALSE)&amp;CHAR(10),"")&amp; IF(Y529&lt;&gt;"","Opt 4: "&amp;VLOOKUP(X529,Deliverables!$A$4:$G$42,6,FALSE)&amp;CHAR(10),"")&amp; IF(AA529&lt;&gt;"","Opt 7: "&amp;VLOOKUP(Z529,Deliverables!$A$4:$G$42,7,FALSE),""),"&lt;Autofilled&gt;")</f>
        <v>Opt 3: RAN5#87 (May-20)
Opt 4: RAN5#87 (May-20)
Opt 7: RAN5#87 (May-20)</v>
      </c>
      <c r="I529" s="24"/>
      <c r="J529" s="536" t="s">
        <v>1371</v>
      </c>
      <c r="K529" s="53">
        <v>1</v>
      </c>
      <c r="L529" s="37">
        <f t="shared" si="27"/>
        <v>0</v>
      </c>
      <c r="M529" s="152"/>
      <c r="N529" s="137"/>
      <c r="O529" s="105"/>
      <c r="P529" s="105"/>
      <c r="Q529" s="132"/>
      <c r="R529" s="121"/>
      <c r="S529" s="132"/>
      <c r="T529" s="572">
        <v>8</v>
      </c>
      <c r="U529" s="104">
        <v>0</v>
      </c>
      <c r="V529" s="104"/>
      <c r="W529" s="132"/>
      <c r="X529" s="121">
        <v>1</v>
      </c>
      <c r="Y529" s="132">
        <v>0</v>
      </c>
      <c r="Z529" s="121">
        <v>1</v>
      </c>
      <c r="AA529" s="132">
        <v>0</v>
      </c>
      <c r="AB529" s="41"/>
      <c r="AC529" s="545"/>
    </row>
    <row r="530" spans="1:30" s="38" customFormat="1" ht="52.9" customHeight="1" outlineLevel="1" x14ac:dyDescent="0.25">
      <c r="A530" s="63">
        <v>356</v>
      </c>
      <c r="B530" s="63" t="s">
        <v>762</v>
      </c>
      <c r="C530" s="24" t="s">
        <v>21</v>
      </c>
      <c r="D530" s="44" t="s">
        <v>1161</v>
      </c>
      <c r="E530" s="549" t="s">
        <v>693</v>
      </c>
      <c r="F530" s="24"/>
      <c r="G530" s="24" t="s">
        <v>411</v>
      </c>
      <c r="H530" s="24" t="str">
        <f>IFERROR(IF(OR(O530&lt;&gt;"",P530&lt;&gt;"",Q530&lt;&gt;""),"Opt 2: "&amp;VLOOKUP(N530,Deliverables!$A$4:$G$42,3,FALSE)&amp;CHAR(10),"")&amp; IF(S530&lt;&gt;"","Opt 5: "&amp;VLOOKUP(R530,Deliverables!$A$4:$G$42,4,FALSE)&amp;CHAR(10),"")&amp; IF(OR(U530&lt;&gt;"",V530&lt;&gt;"",W530&lt;&gt;""),"Opt 3: "&amp;VLOOKUP(T530,Deliverables!$A$4:$G$42,5,FALSE)&amp;CHAR(10),"")&amp; IF(Y530&lt;&gt;"","Opt 4: "&amp;VLOOKUP(X530,Deliverables!$A$4:$G$42,6,FALSE)&amp;CHAR(10),"")&amp; IF(AA530&lt;&gt;"","Opt 7: "&amp;VLOOKUP(Z530,Deliverables!$A$4:$G$42,7,FALSE),""),"&lt;Autofilled&gt;")</f>
        <v>Opt 3: RAN5#87 (May-20)
Opt 4: RAN5#87 (May-20)
Opt 7: RAN5#87 (May-20)</v>
      </c>
      <c r="I530" s="24"/>
      <c r="J530" s="536" t="s">
        <v>1371</v>
      </c>
      <c r="K530" s="53">
        <v>1</v>
      </c>
      <c r="L530" s="37">
        <f t="shared" si="27"/>
        <v>0</v>
      </c>
      <c r="M530" s="152"/>
      <c r="N530" s="137"/>
      <c r="O530" s="105"/>
      <c r="P530" s="105"/>
      <c r="Q530" s="132"/>
      <c r="R530" s="121"/>
      <c r="S530" s="132"/>
      <c r="T530" s="572">
        <v>8</v>
      </c>
      <c r="U530" s="104">
        <v>0</v>
      </c>
      <c r="V530" s="104"/>
      <c r="W530" s="132"/>
      <c r="X530" s="121">
        <v>1</v>
      </c>
      <c r="Y530" s="132">
        <v>0</v>
      </c>
      <c r="Z530" s="121">
        <v>1</v>
      </c>
      <c r="AA530" s="132">
        <v>0</v>
      </c>
      <c r="AB530" s="41"/>
      <c r="AC530" s="545"/>
    </row>
    <row r="531" spans="1:30" s="38" customFormat="1" ht="52.9" customHeight="1" outlineLevel="1" x14ac:dyDescent="0.25">
      <c r="A531" s="63">
        <v>357</v>
      </c>
      <c r="B531" s="63" t="s">
        <v>762</v>
      </c>
      <c r="C531" s="24" t="s">
        <v>21</v>
      </c>
      <c r="D531" s="44" t="s">
        <v>1162</v>
      </c>
      <c r="E531" s="549" t="s">
        <v>694</v>
      </c>
      <c r="F531" s="24"/>
      <c r="G531" s="24" t="s">
        <v>411</v>
      </c>
      <c r="H531" s="24" t="str">
        <f>IFERROR(IF(OR(O531&lt;&gt;"",P531&lt;&gt;"",Q531&lt;&gt;""),"Opt 2: "&amp;VLOOKUP(N531,Deliverables!$A$4:$G$42,3,FALSE)&amp;CHAR(10),"")&amp; IF(S531&lt;&gt;"","Opt 5: "&amp;VLOOKUP(R531,Deliverables!$A$4:$G$42,4,FALSE)&amp;CHAR(10),"")&amp; IF(OR(U531&lt;&gt;"",V531&lt;&gt;"",W531&lt;&gt;""),"Opt 3: "&amp;VLOOKUP(T531,Deliverables!$A$4:$G$42,5,FALSE)&amp;CHAR(10),"")&amp; IF(Y531&lt;&gt;"","Opt 4: "&amp;VLOOKUP(X531,Deliverables!$A$4:$G$42,6,FALSE)&amp;CHAR(10),"")&amp; IF(AA531&lt;&gt;"","Opt 7: "&amp;VLOOKUP(Z531,Deliverables!$A$4:$G$42,7,FALSE),""),"&lt;Autofilled&gt;")</f>
        <v>Opt 3: RAN5#87 (May-20)
Opt 4: RAN5#87 (May-20)
Opt 7: RAN5#87 (May-20)</v>
      </c>
      <c r="I531" s="24"/>
      <c r="J531" s="536" t="s">
        <v>1371</v>
      </c>
      <c r="K531" s="53">
        <v>1</v>
      </c>
      <c r="L531" s="37">
        <f t="shared" si="27"/>
        <v>0</v>
      </c>
      <c r="M531" s="152"/>
      <c r="N531" s="137"/>
      <c r="O531" s="105"/>
      <c r="P531" s="105"/>
      <c r="Q531" s="132"/>
      <c r="R531" s="121"/>
      <c r="S531" s="132"/>
      <c r="T531" s="572">
        <v>8</v>
      </c>
      <c r="U531" s="104">
        <v>0</v>
      </c>
      <c r="V531" s="104"/>
      <c r="W531" s="132"/>
      <c r="X531" s="121">
        <v>1</v>
      </c>
      <c r="Y531" s="132">
        <v>0</v>
      </c>
      <c r="Z531" s="121">
        <v>1</v>
      </c>
      <c r="AA531" s="132">
        <v>0</v>
      </c>
      <c r="AB531" s="41"/>
      <c r="AC531" s="545"/>
    </row>
    <row r="532" spans="1:30" s="543" customFormat="1" ht="52.9" customHeight="1" outlineLevel="1" x14ac:dyDescent="0.25">
      <c r="A532" s="63">
        <v>358</v>
      </c>
      <c r="B532" s="63" t="s">
        <v>762</v>
      </c>
      <c r="C532" s="536" t="s">
        <v>21</v>
      </c>
      <c r="D532" s="549" t="s">
        <v>1163</v>
      </c>
      <c r="E532" s="536" t="s">
        <v>1164</v>
      </c>
      <c r="F532" s="536"/>
      <c r="G532" s="629"/>
      <c r="H532" s="536" t="str">
        <f>IFERROR(IF(OR(O532&lt;&gt;"",P532&lt;&gt;"",Q532&lt;&gt;""),"Opt 2: "&amp;VLOOKUP(N532,Deliverables!$A$4:$G$42,3,FALSE)&amp;CHAR(10),"")&amp; IF(S532&lt;&gt;"","Opt 5: "&amp;VLOOKUP(R532,Deliverables!$A$4:$G$42,4,FALSE)&amp;CHAR(10),"")&amp; IF(OR(U532&lt;&gt;"",V532&lt;&gt;"",W532&lt;&gt;""),"Opt 3: "&amp;VLOOKUP(T532,Deliverables!$A$4:$G$42,5,FALSE)&amp;CHAR(10),"")&amp; IF(Y532&lt;&gt;"","Opt 4: "&amp;VLOOKUP(X532,Deliverables!$A$4:$G$42,6,FALSE)&amp;CHAR(10),"")&amp; IF(AA532&lt;&gt;"","Opt 7: "&amp;VLOOKUP(Z532,Deliverables!$A$4:$G$42,7,FALSE),""),"&lt;Autofilled&gt;")</f>
        <v xml:space="preserve">Opt 4: RAN5#88 (Aug-20)
</v>
      </c>
      <c r="I532" s="536"/>
      <c r="J532" s="536"/>
      <c r="K532" s="550">
        <v>1</v>
      </c>
      <c r="L532" s="542">
        <f t="shared" si="27"/>
        <v>0</v>
      </c>
      <c r="M532" s="575"/>
      <c r="N532" s="574"/>
      <c r="O532" s="571"/>
      <c r="P532" s="571"/>
      <c r="Q532" s="573"/>
      <c r="R532" s="572"/>
      <c r="S532" s="573"/>
      <c r="T532" s="572"/>
      <c r="U532" s="570"/>
      <c r="V532" s="570"/>
      <c r="W532" s="573"/>
      <c r="X532" s="572">
        <v>2</v>
      </c>
      <c r="Y532" s="573">
        <v>0</v>
      </c>
      <c r="Z532" s="572">
        <v>1</v>
      </c>
      <c r="AA532" s="570"/>
      <c r="AB532" s="546"/>
      <c r="AC532" s="545"/>
      <c r="AD532" s="84"/>
    </row>
    <row r="533" spans="1:30" s="603" customFormat="1" ht="52.9" customHeight="1" outlineLevel="1" x14ac:dyDescent="0.25">
      <c r="A533" s="608"/>
      <c r="B533" s="608"/>
      <c r="C533" s="185" t="s">
        <v>21</v>
      </c>
      <c r="D533" s="592" t="s">
        <v>439</v>
      </c>
      <c r="E533" s="185" t="s">
        <v>1135</v>
      </c>
      <c r="F533" s="185"/>
      <c r="G533" s="185" t="s">
        <v>411</v>
      </c>
      <c r="H533" s="185" t="str">
        <f>IFERROR(IF(OR(O533&lt;&gt;"",P533&lt;&gt;"",Q533&lt;&gt;""),"Opt 2: "&amp;VLOOKUP(N533,Deliverables!$A$4:$G$42,3,FALSE)&amp;CHAR(10),"")&amp; IF(S533&lt;&gt;"","Opt 5: "&amp;VLOOKUP(R533,Deliverables!$A$4:$G$42,4,FALSE)&amp;CHAR(10),"")&amp; IF(OR(U533&lt;&gt;"",V533&lt;&gt;"",W533&lt;&gt;""),"Opt 3: "&amp;VLOOKUP(T533,Deliverables!$A$4:$G$42,5,FALSE)&amp;CHAR(10),"")&amp; IF(Y533&lt;&gt;"","Opt 4: "&amp;VLOOKUP(X533,Deliverables!$A$4:$G$42,6,FALSE)&amp;CHAR(10),"")&amp; IF(AA533&lt;&gt;"","Opt 7: "&amp;VLOOKUP(Z533,Deliverables!$A$4:$G$42,7,FALSE),""),"&lt;Autofilled&gt;")</f>
        <v/>
      </c>
      <c r="I533" s="185"/>
      <c r="J533" s="185"/>
      <c r="K533" s="593">
        <v>0</v>
      </c>
      <c r="L533" s="594" t="str">
        <f t="shared" si="26"/>
        <v/>
      </c>
      <c r="M533" s="595"/>
      <c r="N533" s="596"/>
      <c r="O533" s="597"/>
      <c r="P533" s="597"/>
      <c r="Q533" s="598"/>
      <c r="R533" s="599"/>
      <c r="S533" s="598"/>
      <c r="T533" s="599"/>
      <c r="U533" s="600"/>
      <c r="V533" s="600"/>
      <c r="W533" s="598"/>
      <c r="X533" s="599"/>
      <c r="Y533" s="598"/>
      <c r="Z533" s="599"/>
      <c r="AA533" s="598"/>
      <c r="AB533" s="601"/>
      <c r="AC533" s="602"/>
    </row>
    <row r="534" spans="1:30" s="603" customFormat="1" ht="52.9" customHeight="1" outlineLevel="1" x14ac:dyDescent="0.25">
      <c r="A534" s="608"/>
      <c r="B534" s="608"/>
      <c r="C534" s="185" t="s">
        <v>21</v>
      </c>
      <c r="D534" s="592" t="s">
        <v>439</v>
      </c>
      <c r="E534" s="185" t="s">
        <v>1135</v>
      </c>
      <c r="F534" s="185"/>
      <c r="G534" s="185" t="s">
        <v>411</v>
      </c>
      <c r="H534" s="185" t="str">
        <f>IFERROR(IF(OR(O534&lt;&gt;"",P534&lt;&gt;"",Q534&lt;&gt;""),"Opt 2: "&amp;VLOOKUP(N534,Deliverables!$A$4:$G$42,3,FALSE)&amp;CHAR(10),"")&amp; IF(S534&lt;&gt;"","Opt 5: "&amp;VLOOKUP(R534,Deliverables!$A$4:$G$42,4,FALSE)&amp;CHAR(10),"")&amp; IF(OR(U534&lt;&gt;"",V534&lt;&gt;"",W534&lt;&gt;""),"Opt 3: "&amp;VLOOKUP(T534,Deliverables!$A$4:$G$42,5,FALSE)&amp;CHAR(10),"")&amp; IF(Y534&lt;&gt;"","Opt 4: "&amp;VLOOKUP(X534,Deliverables!$A$4:$G$42,6,FALSE)&amp;CHAR(10),"")&amp; IF(AA534&lt;&gt;"","Opt 7: "&amp;VLOOKUP(Z534,Deliverables!$A$4:$G$42,7,FALSE),""),"&lt;Autofilled&gt;")</f>
        <v>&lt;Autofilled&gt;</v>
      </c>
      <c r="I534" s="185"/>
      <c r="J534" s="185"/>
      <c r="K534" s="593">
        <v>0</v>
      </c>
      <c r="L534" s="594">
        <f t="shared" si="26"/>
        <v>0</v>
      </c>
      <c r="M534" s="595"/>
      <c r="N534" s="596"/>
      <c r="O534" s="597"/>
      <c r="P534" s="597"/>
      <c r="Q534" s="598"/>
      <c r="R534" s="599"/>
      <c r="S534" s="598"/>
      <c r="T534" s="572"/>
      <c r="U534" s="600"/>
      <c r="V534" s="600">
        <v>0</v>
      </c>
      <c r="W534" s="598"/>
      <c r="X534" s="599">
        <v>1</v>
      </c>
      <c r="Y534" s="598">
        <v>0</v>
      </c>
      <c r="Z534" s="599">
        <v>1</v>
      </c>
      <c r="AA534" s="598">
        <v>0</v>
      </c>
      <c r="AB534" s="601"/>
      <c r="AC534" s="602"/>
    </row>
    <row r="535" spans="1:30" s="565" customFormat="1" ht="52.9" customHeight="1" outlineLevel="1" x14ac:dyDescent="0.25">
      <c r="A535" s="72"/>
      <c r="B535" s="72"/>
      <c r="C535" s="558" t="s">
        <v>21</v>
      </c>
      <c r="D535" s="558" t="s">
        <v>1151</v>
      </c>
      <c r="E535" s="558" t="s">
        <v>1135</v>
      </c>
      <c r="F535" s="558"/>
      <c r="G535" s="558"/>
      <c r="H535" s="558" t="str">
        <f>IFERROR(IF(OR(O535&lt;&gt;"",P535&lt;&gt;"",Q535&lt;&gt;""),"Opt 2: "&amp;VLOOKUP(N535,Deliverables!$A$4:$G$42,3,FALSE)&amp;CHAR(10),"")&amp; IF(S535&lt;&gt;"","Opt 5: "&amp;VLOOKUP(R535,Deliverables!$A$4:$G$42,4,FALSE)&amp;CHAR(10),"")&amp; IF(OR(U535&lt;&gt;"",V535&lt;&gt;"",W535&lt;&gt;""),"Opt 3: "&amp;VLOOKUP(T535,Deliverables!$A$4:$G$42,5,FALSE)&amp;CHAR(10),"")&amp; IF(Y535&lt;&gt;"","Opt 4: "&amp;VLOOKUP(X535,Deliverables!$A$4:$G$42,6,FALSE)&amp;CHAR(10),"")&amp; IF(AA535&lt;&gt;"","Opt 7: "&amp;VLOOKUP(Z535,Deliverables!$A$4:$G$42,7,FALSE),""),"&lt;Autofilled&gt;")</f>
        <v/>
      </c>
      <c r="I535" s="558"/>
      <c r="J535" s="558"/>
      <c r="K535" s="550">
        <v>0</v>
      </c>
      <c r="L535" s="542" t="str">
        <f>IF(COUNT(O535,P535,Q535,S535,U535,V535,W535,Y535,AA535)&gt;0,SUM(O535,P535,Q535,S535,U535,V535,W535,Y535,AA535)/COUNT(O535,P535,Q535,S535,U535,V535,W535,Y535,AA535),"")</f>
        <v/>
      </c>
      <c r="M535" s="575"/>
      <c r="N535" s="574"/>
      <c r="O535" s="571"/>
      <c r="P535" s="571"/>
      <c r="Q535" s="573"/>
      <c r="R535" s="572"/>
      <c r="S535" s="573"/>
      <c r="T535" s="572"/>
      <c r="U535" s="570"/>
      <c r="V535" s="570"/>
      <c r="W535" s="573"/>
      <c r="X535" s="572"/>
      <c r="Y535" s="573"/>
      <c r="Z535" s="572"/>
      <c r="AA535" s="573"/>
      <c r="AB535" s="564"/>
      <c r="AC535" s="545"/>
    </row>
    <row r="536" spans="1:30" s="603" customFormat="1" ht="52.9" customHeight="1" outlineLevel="1" x14ac:dyDescent="0.25">
      <c r="A536" s="608"/>
      <c r="B536" s="608"/>
      <c r="C536" s="185" t="s">
        <v>21</v>
      </c>
      <c r="D536" s="592" t="s">
        <v>1152</v>
      </c>
      <c r="E536" s="185" t="s">
        <v>1135</v>
      </c>
      <c r="F536" s="185"/>
      <c r="G536" s="185" t="s">
        <v>411</v>
      </c>
      <c r="H536" s="185" t="str">
        <f>IFERROR(IF(OR(O536&lt;&gt;"",P536&lt;&gt;"",Q536&lt;&gt;""),"Opt 2: "&amp;VLOOKUP(N536,Deliverables!$A$4:$G$42,3,FALSE)&amp;CHAR(10),"")&amp; IF(S536&lt;&gt;"","Opt 5: "&amp;VLOOKUP(R536,Deliverables!$A$4:$G$42,4,FALSE)&amp;CHAR(10),"")&amp; IF(OR(U536&lt;&gt;"",V536&lt;&gt;"",W536&lt;&gt;""),"Opt 3: "&amp;VLOOKUP(T536,Deliverables!$A$4:$G$42,5,FALSE)&amp;CHAR(10),"")&amp; IF(Y536&lt;&gt;"","Opt 4: "&amp;VLOOKUP(X536,Deliverables!$A$4:$G$42,6,FALSE)&amp;CHAR(10),"")&amp; IF(AA536&lt;&gt;"","Opt 7: "&amp;VLOOKUP(Z536,Deliverables!$A$4:$G$42,7,FALSE),""),"&lt;Autofilled&gt;")</f>
        <v>&lt;Autofilled&gt;</v>
      </c>
      <c r="I536" s="185"/>
      <c r="J536" s="185"/>
      <c r="K536" s="593">
        <v>0</v>
      </c>
      <c r="L536" s="594">
        <f t="shared" si="26"/>
        <v>0</v>
      </c>
      <c r="M536" s="595"/>
      <c r="N536" s="596"/>
      <c r="O536" s="597"/>
      <c r="P536" s="597"/>
      <c r="Q536" s="598"/>
      <c r="R536" s="599"/>
      <c r="S536" s="598"/>
      <c r="T536" s="572"/>
      <c r="U536" s="600"/>
      <c r="V536" s="600">
        <v>0</v>
      </c>
      <c r="W536" s="598"/>
      <c r="X536" s="599">
        <v>1</v>
      </c>
      <c r="Y536" s="598">
        <v>0</v>
      </c>
      <c r="Z536" s="599">
        <v>1</v>
      </c>
      <c r="AA536" s="598">
        <v>0</v>
      </c>
      <c r="AB536" s="601"/>
      <c r="AC536" s="602"/>
    </row>
    <row r="537" spans="1:30" s="603" customFormat="1" ht="52.9" customHeight="1" outlineLevel="1" x14ac:dyDescent="0.25">
      <c r="A537" s="608"/>
      <c r="B537" s="608"/>
      <c r="C537" s="185" t="s">
        <v>21</v>
      </c>
      <c r="D537" s="592" t="s">
        <v>1153</v>
      </c>
      <c r="E537" s="185" t="s">
        <v>1135</v>
      </c>
      <c r="F537" s="185"/>
      <c r="G537" s="185" t="s">
        <v>411</v>
      </c>
      <c r="H537" s="185" t="str">
        <f>IFERROR(IF(OR(O537&lt;&gt;"",P537&lt;&gt;"",Q537&lt;&gt;""),"Opt 2: "&amp;VLOOKUP(N537,Deliverables!$A$4:$G$42,3,FALSE)&amp;CHAR(10),"")&amp; IF(S537&lt;&gt;"","Opt 5: "&amp;VLOOKUP(R537,Deliverables!$A$4:$G$42,4,FALSE)&amp;CHAR(10),"")&amp; IF(OR(U537&lt;&gt;"",V537&lt;&gt;"",W537&lt;&gt;""),"Opt 3: "&amp;VLOOKUP(T537,Deliverables!$A$4:$G$42,5,FALSE)&amp;CHAR(10),"")&amp; IF(Y537&lt;&gt;"","Opt 4: "&amp;VLOOKUP(X537,Deliverables!$A$4:$G$42,6,FALSE)&amp;CHAR(10),"")&amp; IF(AA537&lt;&gt;"","Opt 7: "&amp;VLOOKUP(Z537,Deliverables!$A$4:$G$42,7,FALSE),""),"&lt;Autofilled&gt;")</f>
        <v>&lt;Autofilled&gt;</v>
      </c>
      <c r="I537" s="185"/>
      <c r="J537" s="185"/>
      <c r="K537" s="593">
        <v>0</v>
      </c>
      <c r="L537" s="594">
        <f t="shared" si="26"/>
        <v>0</v>
      </c>
      <c r="M537" s="595"/>
      <c r="N537" s="596"/>
      <c r="O537" s="597"/>
      <c r="P537" s="597"/>
      <c r="Q537" s="598"/>
      <c r="R537" s="599"/>
      <c r="S537" s="598"/>
      <c r="T537" s="572"/>
      <c r="U537" s="600"/>
      <c r="V537" s="600">
        <v>0</v>
      </c>
      <c r="W537" s="598"/>
      <c r="X537" s="599">
        <v>1</v>
      </c>
      <c r="Y537" s="598">
        <v>0</v>
      </c>
      <c r="Z537" s="599">
        <v>1</v>
      </c>
      <c r="AA537" s="598">
        <v>0</v>
      </c>
      <c r="AB537" s="601"/>
      <c r="AC537" s="602"/>
    </row>
    <row r="538" spans="1:30" s="603" customFormat="1" ht="52.9" customHeight="1" outlineLevel="1" x14ac:dyDescent="0.25">
      <c r="A538" s="608"/>
      <c r="B538" s="608"/>
      <c r="C538" s="185" t="s">
        <v>21</v>
      </c>
      <c r="D538" s="592" t="s">
        <v>1154</v>
      </c>
      <c r="E538" s="185" t="s">
        <v>1135</v>
      </c>
      <c r="F538" s="185"/>
      <c r="G538" s="185" t="s">
        <v>411</v>
      </c>
      <c r="H538" s="185" t="str">
        <f>IFERROR(IF(OR(O538&lt;&gt;"",P538&lt;&gt;"",Q538&lt;&gt;""),"Opt 2: "&amp;VLOOKUP(N538,Deliverables!$A$4:$G$42,3,FALSE)&amp;CHAR(10),"")&amp; IF(S538&lt;&gt;"","Opt 5: "&amp;VLOOKUP(R538,Deliverables!$A$4:$G$42,4,FALSE)&amp;CHAR(10),"")&amp; IF(OR(U538&lt;&gt;"",V538&lt;&gt;"",W538&lt;&gt;""),"Opt 3: "&amp;VLOOKUP(T538,Deliverables!$A$4:$G$42,5,FALSE)&amp;CHAR(10),"")&amp; IF(Y538&lt;&gt;"","Opt 4: "&amp;VLOOKUP(X538,Deliverables!$A$4:$G$42,6,FALSE)&amp;CHAR(10),"")&amp; IF(AA538&lt;&gt;"","Opt 7: "&amp;VLOOKUP(Z538,Deliverables!$A$4:$G$42,7,FALSE),""),"&lt;Autofilled&gt;")</f>
        <v>&lt;Autofilled&gt;</v>
      </c>
      <c r="I538" s="185"/>
      <c r="J538" s="185"/>
      <c r="K538" s="593">
        <v>0</v>
      </c>
      <c r="L538" s="594">
        <f t="shared" si="26"/>
        <v>0</v>
      </c>
      <c r="M538" s="595"/>
      <c r="N538" s="596"/>
      <c r="O538" s="597"/>
      <c r="P538" s="597"/>
      <c r="Q538" s="598"/>
      <c r="R538" s="599"/>
      <c r="S538" s="598"/>
      <c r="T538" s="572"/>
      <c r="U538" s="600"/>
      <c r="V538" s="600">
        <v>0</v>
      </c>
      <c r="W538" s="598"/>
      <c r="X538" s="599">
        <v>1</v>
      </c>
      <c r="Y538" s="598">
        <v>0</v>
      </c>
      <c r="Z538" s="599">
        <v>1</v>
      </c>
      <c r="AA538" s="598">
        <v>0</v>
      </c>
      <c r="AB538" s="601"/>
      <c r="AC538" s="602"/>
    </row>
    <row r="539" spans="1:30" s="603" customFormat="1" ht="52.9" customHeight="1" outlineLevel="1" x14ac:dyDescent="0.25">
      <c r="A539" s="608"/>
      <c r="B539" s="608"/>
      <c r="C539" s="185" t="s">
        <v>21</v>
      </c>
      <c r="D539" s="592" t="s">
        <v>1155</v>
      </c>
      <c r="E539" s="185" t="s">
        <v>1135</v>
      </c>
      <c r="F539" s="185"/>
      <c r="G539" s="185" t="s">
        <v>411</v>
      </c>
      <c r="H539" s="185" t="str">
        <f>IFERROR(IF(OR(O539&lt;&gt;"",P539&lt;&gt;"",Q539&lt;&gt;""),"Opt 2: "&amp;VLOOKUP(N539,Deliverables!$A$4:$G$42,3,FALSE)&amp;CHAR(10),"")&amp; IF(S539&lt;&gt;"","Opt 5: "&amp;VLOOKUP(R539,Deliverables!$A$4:$G$42,4,FALSE)&amp;CHAR(10),"")&amp; IF(OR(U539&lt;&gt;"",V539&lt;&gt;"",W539&lt;&gt;""),"Opt 3: "&amp;VLOOKUP(T539,Deliverables!$A$4:$G$42,5,FALSE)&amp;CHAR(10),"")&amp; IF(Y539&lt;&gt;"","Opt 4: "&amp;VLOOKUP(X539,Deliverables!$A$4:$G$42,6,FALSE)&amp;CHAR(10),"")&amp; IF(AA539&lt;&gt;"","Opt 7: "&amp;VLOOKUP(Z539,Deliverables!$A$4:$G$42,7,FALSE),""),"&lt;Autofilled&gt;")</f>
        <v>&lt;Autofilled&gt;</v>
      </c>
      <c r="I539" s="185"/>
      <c r="J539" s="185"/>
      <c r="K539" s="593">
        <v>0</v>
      </c>
      <c r="L539" s="594">
        <f t="shared" si="26"/>
        <v>0</v>
      </c>
      <c r="M539" s="595"/>
      <c r="N539" s="596"/>
      <c r="O539" s="597"/>
      <c r="P539" s="597"/>
      <c r="Q539" s="598"/>
      <c r="R539" s="599"/>
      <c r="S539" s="598"/>
      <c r="T539" s="572"/>
      <c r="U539" s="600"/>
      <c r="V539" s="600">
        <v>0</v>
      </c>
      <c r="W539" s="598"/>
      <c r="X539" s="599">
        <v>1</v>
      </c>
      <c r="Y539" s="598">
        <v>0</v>
      </c>
      <c r="Z539" s="599">
        <v>1</v>
      </c>
      <c r="AA539" s="598">
        <v>0</v>
      </c>
      <c r="AB539" s="601"/>
      <c r="AC539" s="602"/>
    </row>
    <row r="540" spans="1:30" s="603" customFormat="1" ht="52.9" customHeight="1" outlineLevel="1" x14ac:dyDescent="0.25">
      <c r="A540" s="608"/>
      <c r="B540" s="608"/>
      <c r="C540" s="185" t="s">
        <v>21</v>
      </c>
      <c r="D540" s="592" t="s">
        <v>440</v>
      </c>
      <c r="E540" s="185" t="s">
        <v>1135</v>
      </c>
      <c r="F540" s="185"/>
      <c r="G540" s="185" t="s">
        <v>411</v>
      </c>
      <c r="H540" s="185" t="str">
        <f>IFERROR(IF(OR(O540&lt;&gt;"",P540&lt;&gt;"",Q540&lt;&gt;""),"Opt 2: "&amp;VLOOKUP(N540,Deliverables!$A$4:$G$42,3,FALSE)&amp;CHAR(10),"")&amp; IF(S540&lt;&gt;"","Opt 5: "&amp;VLOOKUP(R540,Deliverables!$A$4:$G$42,4,FALSE)&amp;CHAR(10),"")&amp; IF(OR(U540&lt;&gt;"",V540&lt;&gt;"",W540&lt;&gt;""),"Opt 3: "&amp;VLOOKUP(T540,Deliverables!$A$4:$G$42,5,FALSE)&amp;CHAR(10),"")&amp; IF(Y540&lt;&gt;"","Opt 4: "&amp;VLOOKUP(X540,Deliverables!$A$4:$G$42,6,FALSE)&amp;CHAR(10),"")&amp; IF(AA540&lt;&gt;"","Opt 7: "&amp;VLOOKUP(Z540,Deliverables!$A$4:$G$42,7,FALSE),""),"&lt;Autofilled&gt;")</f>
        <v/>
      </c>
      <c r="I540" s="185"/>
      <c r="J540" s="185"/>
      <c r="K540" s="593">
        <v>0</v>
      </c>
      <c r="L540" s="594" t="str">
        <f t="shared" si="26"/>
        <v/>
      </c>
      <c r="M540" s="595"/>
      <c r="N540" s="596"/>
      <c r="O540" s="597"/>
      <c r="P540" s="597"/>
      <c r="Q540" s="598"/>
      <c r="R540" s="599"/>
      <c r="S540" s="598"/>
      <c r="T540" s="600"/>
      <c r="U540" s="600"/>
      <c r="V540" s="600"/>
      <c r="W540" s="600"/>
      <c r="X540" s="600"/>
      <c r="Y540" s="600"/>
      <c r="Z540" s="599">
        <v>1</v>
      </c>
      <c r="AA540" s="600"/>
      <c r="AB540" s="601"/>
      <c r="AC540" s="602"/>
    </row>
    <row r="541" spans="1:30" s="74" customFormat="1" ht="52.9" customHeight="1" outlineLevel="1" x14ac:dyDescent="0.25">
      <c r="A541" s="72"/>
      <c r="B541" s="72"/>
      <c r="C541" s="65" t="s">
        <v>21</v>
      </c>
      <c r="D541" s="65">
        <v>7.9</v>
      </c>
      <c r="E541" s="589" t="s">
        <v>1135</v>
      </c>
      <c r="F541" s="65"/>
      <c r="G541" s="65"/>
      <c r="H541" s="65" t="str">
        <f>IFERROR(IF(OR(O541&lt;&gt;"",P541&lt;&gt;"",Q541&lt;&gt;""),"Opt 2: "&amp;VLOOKUP(N541,Deliverables!$A$4:$G$42,3,FALSE)&amp;CHAR(10),"")&amp; IF(S541&lt;&gt;"","Opt 5: "&amp;VLOOKUP(R541,Deliverables!$A$4:$G$42,4,FALSE)&amp;CHAR(10),"")&amp; IF(OR(U541&lt;&gt;"",V541&lt;&gt;"",W541&lt;&gt;""),"Opt 3: "&amp;VLOOKUP(T541,Deliverables!$A$4:$G$42,5,FALSE)&amp;CHAR(10),"")&amp; IF(Y541&lt;&gt;"","Opt 4: "&amp;VLOOKUP(X541,Deliverables!$A$4:$G$42,6,FALSE)&amp;CHAR(10),"")&amp; IF(AA541&lt;&gt;"","Opt 7: "&amp;VLOOKUP(Z541,Deliverables!$A$4:$G$42,7,FALSE),""),"&lt;Autofilled&gt;")</f>
        <v/>
      </c>
      <c r="I541" s="65"/>
      <c r="J541" s="65"/>
      <c r="K541" s="53"/>
      <c r="L541" s="37" t="str">
        <f t="shared" si="26"/>
        <v/>
      </c>
      <c r="M541" s="152"/>
      <c r="N541" s="137"/>
      <c r="O541" s="105"/>
      <c r="P541" s="105"/>
      <c r="Q541" s="132"/>
      <c r="R541" s="121"/>
      <c r="S541" s="132"/>
      <c r="T541" s="121"/>
      <c r="U541" s="104"/>
      <c r="V541" s="104"/>
      <c r="W541" s="132"/>
      <c r="X541" s="121"/>
      <c r="Y541" s="132"/>
      <c r="Z541" s="121"/>
      <c r="AA541" s="132"/>
      <c r="AB541" s="73"/>
      <c r="AC541" s="545"/>
    </row>
    <row r="542" spans="1:30" s="74" customFormat="1" ht="52.9" customHeight="1" outlineLevel="1" x14ac:dyDescent="0.25">
      <c r="A542" s="72"/>
      <c r="B542" s="72"/>
      <c r="C542" s="65" t="s">
        <v>21</v>
      </c>
      <c r="D542" s="65" t="s">
        <v>393</v>
      </c>
      <c r="E542" s="589" t="s">
        <v>1237</v>
      </c>
      <c r="F542" s="65"/>
      <c r="G542" s="65"/>
      <c r="H542" s="65" t="str">
        <f>IFERROR(IF(OR(O542&lt;&gt;"",P542&lt;&gt;"",Q542&lt;&gt;""),"Opt 2: "&amp;VLOOKUP(N542,Deliverables!$A$4:$G$42,3,FALSE)&amp;CHAR(10),"")&amp; IF(S542&lt;&gt;"","Opt 5: "&amp;VLOOKUP(R542,Deliverables!$A$4:$G$42,4,FALSE)&amp;CHAR(10),"")&amp; IF(OR(U542&lt;&gt;"",V542&lt;&gt;"",W542&lt;&gt;""),"Opt 3: "&amp;VLOOKUP(T542,Deliverables!$A$4:$G$42,5,FALSE)&amp;CHAR(10),"")&amp; IF(Y542&lt;&gt;"","Opt 4: "&amp;VLOOKUP(X542,Deliverables!$A$4:$G$42,6,FALSE)&amp;CHAR(10),"")&amp; IF(AA542&lt;&gt;"","Opt 7: "&amp;VLOOKUP(Z542,Deliverables!$A$4:$G$42,7,FALSE),""),"&lt;Autofilled&gt;")</f>
        <v/>
      </c>
      <c r="I542" s="65"/>
      <c r="J542" s="65"/>
      <c r="K542" s="53"/>
      <c r="L542" s="37" t="str">
        <f t="shared" si="26"/>
        <v/>
      </c>
      <c r="M542" s="152"/>
      <c r="N542" s="137"/>
      <c r="O542" s="105"/>
      <c r="P542" s="105"/>
      <c r="Q542" s="132"/>
      <c r="R542" s="121"/>
      <c r="S542" s="132"/>
      <c r="T542" s="121"/>
      <c r="U542" s="104"/>
      <c r="V542" s="104"/>
      <c r="W542" s="132"/>
      <c r="X542" s="121"/>
      <c r="Y542" s="132"/>
      <c r="Z542" s="121"/>
      <c r="AA542" s="132"/>
      <c r="AB542" s="73"/>
      <c r="AC542" s="545"/>
    </row>
    <row r="543" spans="1:30" s="74" customFormat="1" ht="52.9" customHeight="1" outlineLevel="1" x14ac:dyDescent="0.25">
      <c r="A543" s="72"/>
      <c r="B543" s="72"/>
      <c r="C543" s="65" t="s">
        <v>21</v>
      </c>
      <c r="D543" s="65" t="s">
        <v>569</v>
      </c>
      <c r="E543" s="65" t="s">
        <v>555</v>
      </c>
      <c r="F543" s="65"/>
      <c r="G543" s="65" t="s">
        <v>411</v>
      </c>
      <c r="H543" s="65" t="str">
        <f>IFERROR(IF(OR(O543&lt;&gt;"",P543&lt;&gt;"",Q543&lt;&gt;""),"Opt 2: "&amp;VLOOKUP(N543,Deliverables!$A$4:$G$42,3,FALSE)&amp;CHAR(10),"")&amp; IF(S543&lt;&gt;"","Opt 5: "&amp;VLOOKUP(R543,Deliverables!$A$4:$G$42,4,FALSE)&amp;CHAR(10),"")&amp; IF(OR(U543&lt;&gt;"",V543&lt;&gt;"",W543&lt;&gt;""),"Opt 3: "&amp;VLOOKUP(T543,Deliverables!$A$4:$G$42,5,FALSE)&amp;CHAR(10),"")&amp; IF(Y543&lt;&gt;"","Opt 4: "&amp;VLOOKUP(X543,Deliverables!$A$4:$G$42,6,FALSE)&amp;CHAR(10),"")&amp; IF(AA543&lt;&gt;"","Opt 7: "&amp;VLOOKUP(Z543,Deliverables!$A$4:$G$42,7,FALSE),""),"&lt;Autofilled&gt;")</f>
        <v>Opt 3: RAN5#82 (Feb-19)
Opt 4: RAN5#87 (May-20)
Opt 7: RAN5#87 (May-20)</v>
      </c>
      <c r="I543" s="65" t="s">
        <v>637</v>
      </c>
      <c r="J543" s="65"/>
      <c r="K543" s="53">
        <v>0.5</v>
      </c>
      <c r="L543" s="37">
        <f t="shared" si="26"/>
        <v>1</v>
      </c>
      <c r="M543" s="152"/>
      <c r="N543" s="137"/>
      <c r="O543" s="105"/>
      <c r="P543" s="105"/>
      <c r="Q543" s="132"/>
      <c r="R543" s="121"/>
      <c r="S543" s="132"/>
      <c r="T543" s="121">
        <v>3</v>
      </c>
      <c r="U543" s="104">
        <v>1</v>
      </c>
      <c r="V543" s="104"/>
      <c r="W543" s="132"/>
      <c r="X543" s="121">
        <v>1</v>
      </c>
      <c r="Y543" s="132">
        <v>1</v>
      </c>
      <c r="Z543" s="121">
        <v>1</v>
      </c>
      <c r="AA543" s="132">
        <v>1</v>
      </c>
      <c r="AB543" s="73"/>
      <c r="AC543" s="545"/>
    </row>
    <row r="544" spans="1:30" s="38" customFormat="1" ht="52.9" customHeight="1" outlineLevel="1" x14ac:dyDescent="0.25">
      <c r="A544" s="63">
        <v>359</v>
      </c>
      <c r="B544" s="63" t="s">
        <v>762</v>
      </c>
      <c r="C544" s="24" t="s">
        <v>21</v>
      </c>
      <c r="D544" s="44" t="s">
        <v>394</v>
      </c>
      <c r="E544" s="549" t="s">
        <v>512</v>
      </c>
      <c r="F544" s="24"/>
      <c r="G544" s="24" t="s">
        <v>411</v>
      </c>
      <c r="H544" s="24" t="str">
        <f>IFERROR(IF(OR(O544&lt;&gt;"",P544&lt;&gt;"",Q544&lt;&gt;""),"Opt 2: "&amp;VLOOKUP(N544,Deliverables!$A$4:$G$42,3,FALSE)&amp;CHAR(10),"")&amp; IF(S544&lt;&gt;"","Opt 5: "&amp;VLOOKUP(R544,Deliverables!$A$4:$G$42,4,FALSE)&amp;CHAR(10),"")&amp; IF(OR(U544&lt;&gt;"",V544&lt;&gt;"",W544&lt;&gt;""),"Opt 3: "&amp;VLOOKUP(T544,Deliverables!$A$4:$G$42,5,FALSE)&amp;CHAR(10),"")&amp; IF(Y544&lt;&gt;"","Opt 4: "&amp;VLOOKUP(X544,Deliverables!$A$4:$G$42,6,FALSE)&amp;CHAR(10),"")&amp; IF(AA544&lt;&gt;"","Opt 7: "&amp;VLOOKUP(Z544,Deliverables!$A$4:$G$42,7,FALSE),""),"&lt;Autofilled&gt;")</f>
        <v>Opt 3: RAN5#82 (Feb-19)
Opt 4: RAN5#87 (May-20)
Opt 7: RAN5#87 (May-20)</v>
      </c>
      <c r="I544" s="24" t="s">
        <v>637</v>
      </c>
      <c r="J544" s="24"/>
      <c r="K544" s="53">
        <v>1</v>
      </c>
      <c r="L544" s="37">
        <f t="shared" si="26"/>
        <v>1</v>
      </c>
      <c r="M544" s="152"/>
      <c r="N544" s="137"/>
      <c r="O544" s="105"/>
      <c r="P544" s="105"/>
      <c r="Q544" s="132"/>
      <c r="R544" s="121"/>
      <c r="S544" s="132"/>
      <c r="T544" s="121">
        <v>3</v>
      </c>
      <c r="U544" s="104">
        <v>1</v>
      </c>
      <c r="V544" s="104"/>
      <c r="W544" s="132"/>
      <c r="X544" s="121">
        <v>1</v>
      </c>
      <c r="Y544" s="132">
        <v>1</v>
      </c>
      <c r="Z544" s="121">
        <v>1</v>
      </c>
      <c r="AA544" s="132">
        <v>1</v>
      </c>
      <c r="AB544" s="41"/>
      <c r="AC544" s="545"/>
    </row>
    <row r="545" spans="1:29" s="38" customFormat="1" ht="52.9" customHeight="1" outlineLevel="1" x14ac:dyDescent="0.25">
      <c r="A545" s="63">
        <v>360</v>
      </c>
      <c r="B545" s="63" t="s">
        <v>762</v>
      </c>
      <c r="C545" s="24" t="s">
        <v>21</v>
      </c>
      <c r="D545" s="44" t="s">
        <v>395</v>
      </c>
      <c r="E545" s="549" t="s">
        <v>513</v>
      </c>
      <c r="F545" s="24"/>
      <c r="G545" s="24" t="s">
        <v>411</v>
      </c>
      <c r="H545" s="24" t="str">
        <f>IFERROR(IF(OR(O545&lt;&gt;"",P545&lt;&gt;"",Q545&lt;&gt;""),"Opt 2: "&amp;VLOOKUP(N545,Deliverables!$A$4:$G$42,3,FALSE)&amp;CHAR(10),"")&amp; IF(S545&lt;&gt;"","Opt 5: "&amp;VLOOKUP(R545,Deliverables!$A$4:$G$42,4,FALSE)&amp;CHAR(10),"")&amp; IF(OR(U545&lt;&gt;"",V545&lt;&gt;"",W545&lt;&gt;""),"Opt 3: "&amp;VLOOKUP(T545,Deliverables!$A$4:$G$42,5,FALSE)&amp;CHAR(10),"")&amp; IF(Y545&lt;&gt;"","Opt 4: "&amp;VLOOKUP(X545,Deliverables!$A$4:$G$42,6,FALSE)&amp;CHAR(10),"")&amp; IF(AA545&lt;&gt;"","Opt 7: "&amp;VLOOKUP(Z545,Deliverables!$A$4:$G$42,7,FALSE),""),"&lt;Autofilled&gt;")</f>
        <v>Opt 3: RAN5#82 (Feb-19)
Opt 4: RAN5#87 (May-20)
Opt 7: RAN5#87 (May-20)</v>
      </c>
      <c r="I545" s="24" t="s">
        <v>637</v>
      </c>
      <c r="J545" s="24"/>
      <c r="K545" s="53">
        <v>1</v>
      </c>
      <c r="L545" s="37">
        <f t="shared" si="26"/>
        <v>1</v>
      </c>
      <c r="M545" s="152"/>
      <c r="N545" s="137"/>
      <c r="O545" s="105"/>
      <c r="P545" s="105"/>
      <c r="Q545" s="132"/>
      <c r="R545" s="121"/>
      <c r="S545" s="132"/>
      <c r="T545" s="121">
        <v>3</v>
      </c>
      <c r="U545" s="104">
        <v>1</v>
      </c>
      <c r="V545" s="104"/>
      <c r="W545" s="132"/>
      <c r="X545" s="121">
        <v>1</v>
      </c>
      <c r="Y545" s="132">
        <v>1</v>
      </c>
      <c r="Z545" s="121">
        <v>1</v>
      </c>
      <c r="AA545" s="132">
        <v>1</v>
      </c>
      <c r="AB545" s="41"/>
      <c r="AC545" s="545"/>
    </row>
    <row r="546" spans="1:29" s="38" customFormat="1" ht="52.9" customHeight="1" outlineLevel="1" x14ac:dyDescent="0.25">
      <c r="A546" s="63">
        <v>361</v>
      </c>
      <c r="B546" s="63" t="s">
        <v>762</v>
      </c>
      <c r="C546" s="24" t="s">
        <v>21</v>
      </c>
      <c r="D546" s="44" t="s">
        <v>396</v>
      </c>
      <c r="E546" s="549" t="s">
        <v>514</v>
      </c>
      <c r="F546" s="24"/>
      <c r="G546" s="24" t="s">
        <v>411</v>
      </c>
      <c r="H546" s="24" t="str">
        <f>IFERROR(IF(OR(O546&lt;&gt;"",P546&lt;&gt;"",Q546&lt;&gt;""),"Opt 2: "&amp;VLOOKUP(N546,Deliverables!$A$4:$G$42,3,FALSE)&amp;CHAR(10),"")&amp; IF(S546&lt;&gt;"","Opt 5: "&amp;VLOOKUP(R546,Deliverables!$A$4:$G$42,4,FALSE)&amp;CHAR(10),"")&amp; IF(OR(U546&lt;&gt;"",V546&lt;&gt;"",W546&lt;&gt;""),"Opt 3: "&amp;VLOOKUP(T546,Deliverables!$A$4:$G$42,5,FALSE)&amp;CHAR(10),"")&amp; IF(Y546&lt;&gt;"","Opt 4: "&amp;VLOOKUP(X546,Deliverables!$A$4:$G$42,6,FALSE)&amp;CHAR(10),"")&amp; IF(AA546&lt;&gt;"","Opt 7: "&amp;VLOOKUP(Z546,Deliverables!$A$4:$G$42,7,FALSE),""),"&lt;Autofilled&gt;")</f>
        <v>Opt 3: RAN5#81 (Nov-18)
Opt 4: RAN5#87 (May-20)
Opt 7: RAN5#87 (May-20)</v>
      </c>
      <c r="I546" s="24" t="s">
        <v>638</v>
      </c>
      <c r="J546" s="24"/>
      <c r="K546" s="53">
        <v>1</v>
      </c>
      <c r="L546" s="37">
        <f t="shared" si="26"/>
        <v>1</v>
      </c>
      <c r="M546" s="152"/>
      <c r="N546" s="137"/>
      <c r="O546" s="105"/>
      <c r="P546" s="105"/>
      <c r="Q546" s="132"/>
      <c r="R546" s="121"/>
      <c r="S546" s="132"/>
      <c r="T546" s="121">
        <v>2</v>
      </c>
      <c r="U546" s="104">
        <v>1</v>
      </c>
      <c r="V546" s="104"/>
      <c r="W546" s="132"/>
      <c r="X546" s="121">
        <v>1</v>
      </c>
      <c r="Y546" s="132">
        <v>1</v>
      </c>
      <c r="Z546" s="121">
        <v>1</v>
      </c>
      <c r="AA546" s="132">
        <v>1</v>
      </c>
      <c r="AB546" s="41"/>
      <c r="AC546" s="545"/>
    </row>
    <row r="547" spans="1:29" s="565" customFormat="1" ht="52.9" customHeight="1" outlineLevel="1" x14ac:dyDescent="0.25">
      <c r="A547" s="72"/>
      <c r="B547" s="72"/>
      <c r="C547" s="558" t="s">
        <v>21</v>
      </c>
      <c r="D547" s="558" t="s">
        <v>1171</v>
      </c>
      <c r="E547" s="558" t="s">
        <v>1172</v>
      </c>
      <c r="F547" s="558"/>
      <c r="G547" s="558" t="s">
        <v>411</v>
      </c>
      <c r="H547" s="558" t="str">
        <f>IFERROR(IF(OR(O547&lt;&gt;"",P547&lt;&gt;"",Q547&lt;&gt;""),"Opt 2: "&amp;VLOOKUP(N547,Deliverables!$A$4:$G$42,3,FALSE)&amp;CHAR(10),"")&amp; IF(S547&lt;&gt;"","Opt 5: "&amp;VLOOKUP(R547,Deliverables!$A$4:$G$42,4,FALSE)&amp;CHAR(10),"")&amp; IF(OR(U547&lt;&gt;"",V547&lt;&gt;"",W547&lt;&gt;""),"Opt 3: "&amp;VLOOKUP(T547,Deliverables!$A$4:$G$42,5,FALSE)&amp;CHAR(10),"")&amp; IF(Y547&lt;&gt;"","Opt 4: "&amp;VLOOKUP(X547,Deliverables!$A$4:$G$42,6,FALSE)&amp;CHAR(10),"")&amp; IF(AA547&lt;&gt;"","Opt 7: "&amp;VLOOKUP(Z547,Deliverables!$A$4:$G$42,7,FALSE),""),"&lt;Autofilled&gt;")</f>
        <v/>
      </c>
      <c r="I547" s="558"/>
      <c r="J547" s="558"/>
      <c r="K547" s="550">
        <v>0</v>
      </c>
      <c r="L547" s="542" t="str">
        <f t="shared" si="26"/>
        <v/>
      </c>
      <c r="M547" s="575"/>
      <c r="N547" s="574"/>
      <c r="O547" s="571"/>
      <c r="P547" s="571"/>
      <c r="Q547" s="573"/>
      <c r="R547" s="572"/>
      <c r="S547" s="573"/>
      <c r="T547" s="572"/>
      <c r="U547" s="570"/>
      <c r="V547" s="570"/>
      <c r="W547" s="573"/>
      <c r="X547" s="572"/>
      <c r="Y547" s="573"/>
      <c r="Z547" s="572"/>
      <c r="AA547" s="573"/>
      <c r="AB547" s="564"/>
      <c r="AC547" s="545"/>
    </row>
    <row r="548" spans="1:29" s="38" customFormat="1" ht="52.9" customHeight="1" outlineLevel="1" x14ac:dyDescent="0.25">
      <c r="A548" s="63">
        <v>362</v>
      </c>
      <c r="B548" s="63" t="s">
        <v>762</v>
      </c>
      <c r="C548" s="24" t="s">
        <v>21</v>
      </c>
      <c r="D548" s="44" t="s">
        <v>1176</v>
      </c>
      <c r="E548" s="566" t="s">
        <v>726</v>
      </c>
      <c r="F548" s="24"/>
      <c r="G548" s="24" t="s">
        <v>411</v>
      </c>
      <c r="H548" s="24" t="str">
        <f>IFERROR(IF(OR(O548&lt;&gt;"",P548&lt;&gt;"",Q548&lt;&gt;""),"Opt 2: "&amp;VLOOKUP(N548,Deliverables!$A$4:$G$42,3,FALSE)&amp;CHAR(10),"")&amp; IF(S548&lt;&gt;"","Opt 5: "&amp;VLOOKUP(R548,Deliverables!$A$4:$G$42,4,FALSE)&amp;CHAR(10),"")&amp; IF(OR(U548&lt;&gt;"",V548&lt;&gt;"",W548&lt;&gt;""),"Opt 3: "&amp;VLOOKUP(T548,Deliverables!$A$4:$G$42,5,FALSE)&amp;CHAR(10),"")&amp; IF(Y548&lt;&gt;"","Opt 4: "&amp;VLOOKUP(X548,Deliverables!$A$4:$G$42,6,FALSE)&amp;CHAR(10),"")&amp; IF(AA548&lt;&gt;"","Opt 7: "&amp;VLOOKUP(Z548,Deliverables!$A$4:$G$42,7,FALSE),""),"&lt;Autofilled&gt;")</f>
        <v>Opt 3: RAN5#87 (May-20)
Opt 4: RAN5#87 (May-20)
Opt 7: RAN5#87 (May-20)</v>
      </c>
      <c r="I548" s="24"/>
      <c r="J548" s="24" t="s">
        <v>1369</v>
      </c>
      <c r="K548" s="53">
        <v>1</v>
      </c>
      <c r="L548" s="37">
        <f>IF(COUNT(O548,P548,Q548,S548,U548,V548,W548,Y548,AA548)&gt;0,SUM(O548,P548,Q548,S548,U548,V548,W548,Y548,AA548)/COUNT(O548,P548,Q548,S548,U548,V548,W548,Y548,AA548),"")</f>
        <v>0</v>
      </c>
      <c r="M548" s="152"/>
      <c r="N548" s="137"/>
      <c r="O548" s="105"/>
      <c r="P548" s="105"/>
      <c r="Q548" s="132"/>
      <c r="R548" s="121"/>
      <c r="S548" s="132"/>
      <c r="T548" s="572">
        <v>8</v>
      </c>
      <c r="U548" s="104">
        <v>0</v>
      </c>
      <c r="V548" s="104"/>
      <c r="W548" s="132"/>
      <c r="X548" s="121">
        <v>1</v>
      </c>
      <c r="Y548" s="132">
        <v>0</v>
      </c>
      <c r="Z548" s="121">
        <v>1</v>
      </c>
      <c r="AA548" s="132">
        <v>0</v>
      </c>
      <c r="AB548" s="41"/>
      <c r="AC548" s="545"/>
    </row>
    <row r="549" spans="1:29" s="38" customFormat="1" ht="52.9" customHeight="1" outlineLevel="1" x14ac:dyDescent="0.25">
      <c r="A549" s="63">
        <v>363</v>
      </c>
      <c r="B549" s="63" t="s">
        <v>762</v>
      </c>
      <c r="C549" s="24" t="s">
        <v>21</v>
      </c>
      <c r="D549" s="44" t="s">
        <v>1177</v>
      </c>
      <c r="E549" s="566" t="s">
        <v>727</v>
      </c>
      <c r="F549" s="24"/>
      <c r="G549" s="24" t="s">
        <v>411</v>
      </c>
      <c r="H549" s="24" t="str">
        <f>IFERROR(IF(OR(O549&lt;&gt;"",P549&lt;&gt;"",Q549&lt;&gt;""),"Opt 2: "&amp;VLOOKUP(N549,Deliverables!$A$4:$G$42,3,FALSE)&amp;CHAR(10),"")&amp; IF(S549&lt;&gt;"","Opt 5: "&amp;VLOOKUP(R549,Deliverables!$A$4:$G$42,4,FALSE)&amp;CHAR(10),"")&amp; IF(OR(U549&lt;&gt;"",V549&lt;&gt;"",W549&lt;&gt;""),"Opt 3: "&amp;VLOOKUP(T549,Deliverables!$A$4:$G$42,5,FALSE)&amp;CHAR(10),"")&amp; IF(Y549&lt;&gt;"","Opt 4: "&amp;VLOOKUP(X549,Deliverables!$A$4:$G$42,6,FALSE)&amp;CHAR(10),"")&amp; IF(AA549&lt;&gt;"","Opt 7: "&amp;VLOOKUP(Z549,Deliverables!$A$4:$G$42,7,FALSE),""),"&lt;Autofilled&gt;")</f>
        <v>Opt 3: RAN5#87 (May-20)
Opt 4: RAN5#87 (May-20)
Opt 7: RAN5#87 (May-20)</v>
      </c>
      <c r="I549" s="24"/>
      <c r="J549" s="536" t="s">
        <v>1369</v>
      </c>
      <c r="K549" s="53">
        <v>1</v>
      </c>
      <c r="L549" s="37">
        <f>IF(COUNT(O549,P549,Q549,S549,U549,V549,W549,Y549,AA549)&gt;0,SUM(O549,P549,Q549,S549,U549,V549,W549,Y549,AA549)/COUNT(O549,P549,Q549,S549,U549,V549,W549,Y549,AA549),"")</f>
        <v>0</v>
      </c>
      <c r="M549" s="152"/>
      <c r="N549" s="137"/>
      <c r="O549" s="105"/>
      <c r="P549" s="105"/>
      <c r="Q549" s="132"/>
      <c r="R549" s="121"/>
      <c r="S549" s="132"/>
      <c r="T549" s="572">
        <v>8</v>
      </c>
      <c r="U549" s="104">
        <v>0</v>
      </c>
      <c r="V549" s="104"/>
      <c r="W549" s="132"/>
      <c r="X549" s="121">
        <v>1</v>
      </c>
      <c r="Y549" s="132">
        <v>0</v>
      </c>
      <c r="Z549" s="121">
        <v>1</v>
      </c>
      <c r="AA549" s="132">
        <v>0</v>
      </c>
      <c r="AB549" s="41"/>
      <c r="AC549" s="545"/>
    </row>
    <row r="550" spans="1:29" s="38" customFormat="1" ht="52.9" customHeight="1" outlineLevel="1" x14ac:dyDescent="0.25">
      <c r="A550" s="63">
        <v>364</v>
      </c>
      <c r="B550" s="63" t="s">
        <v>762</v>
      </c>
      <c r="C550" s="24" t="s">
        <v>21</v>
      </c>
      <c r="D550" s="44" t="s">
        <v>1178</v>
      </c>
      <c r="E550" s="566" t="s">
        <v>728</v>
      </c>
      <c r="F550" s="24"/>
      <c r="G550" s="24" t="s">
        <v>411</v>
      </c>
      <c r="H550" s="24" t="str">
        <f>IFERROR(IF(OR(O550&lt;&gt;"",P550&lt;&gt;"",Q550&lt;&gt;""),"Opt 2: "&amp;VLOOKUP(N550,Deliverables!$A$4:$G$42,3,FALSE)&amp;CHAR(10),"")&amp; IF(S550&lt;&gt;"","Opt 5: "&amp;VLOOKUP(R550,Deliverables!$A$4:$G$42,4,FALSE)&amp;CHAR(10),"")&amp; IF(OR(U550&lt;&gt;"",V550&lt;&gt;"",W550&lt;&gt;""),"Opt 3: "&amp;VLOOKUP(T550,Deliverables!$A$4:$G$42,5,FALSE)&amp;CHAR(10),"")&amp; IF(Y550&lt;&gt;"","Opt 4: "&amp;VLOOKUP(X550,Deliverables!$A$4:$G$42,6,FALSE)&amp;CHAR(10),"")&amp; IF(AA550&lt;&gt;"","Opt 7: "&amp;VLOOKUP(Z550,Deliverables!$A$4:$G$42,7,FALSE),""),"&lt;Autofilled&gt;")</f>
        <v>Opt 3: RAN5#87 (May-20)
Opt 4: RAN5#87 (May-20)
Opt 7: RAN5#87 (May-20)</v>
      </c>
      <c r="I550" s="24"/>
      <c r="J550" s="536" t="s">
        <v>1369</v>
      </c>
      <c r="K550" s="53">
        <v>1</v>
      </c>
      <c r="L550" s="37">
        <f>IF(COUNT(O550,P550,Q550,S550,U550,V550,W550,Y550,AA550)&gt;0,SUM(O550,P550,Q550,S550,U550,V550,W550,Y550,AA550)/COUNT(O550,P550,Q550,S550,U550,V550,W550,Y550,AA550),"")</f>
        <v>0</v>
      </c>
      <c r="M550" s="152"/>
      <c r="N550" s="137"/>
      <c r="O550" s="105"/>
      <c r="P550" s="105"/>
      <c r="Q550" s="132"/>
      <c r="R550" s="121"/>
      <c r="S550" s="132"/>
      <c r="T550" s="572">
        <v>8</v>
      </c>
      <c r="U550" s="104">
        <v>0</v>
      </c>
      <c r="V550" s="104"/>
      <c r="W550" s="132"/>
      <c r="X550" s="121">
        <v>1</v>
      </c>
      <c r="Y550" s="132">
        <v>0</v>
      </c>
      <c r="Z550" s="121">
        <v>1</v>
      </c>
      <c r="AA550" s="132">
        <v>0</v>
      </c>
      <c r="AB550" s="41"/>
      <c r="AC550" s="545"/>
    </row>
    <row r="551" spans="1:29" s="38" customFormat="1" ht="52.9" customHeight="1" outlineLevel="1" x14ac:dyDescent="0.25">
      <c r="A551" s="63">
        <v>365</v>
      </c>
      <c r="B551" s="63" t="s">
        <v>762</v>
      </c>
      <c r="C551" s="24" t="s">
        <v>21</v>
      </c>
      <c r="D551" s="629" t="s">
        <v>1353</v>
      </c>
      <c r="E551" s="566" t="s">
        <v>1175</v>
      </c>
      <c r="F551" s="24"/>
      <c r="G551" s="24" t="s">
        <v>411</v>
      </c>
      <c r="H551" s="24" t="str">
        <f>IFERROR(IF(OR(O551&lt;&gt;"",P551&lt;&gt;"",Q551&lt;&gt;""),"Opt 2: "&amp;VLOOKUP(N551,Deliverables!$A$4:$G$42,3,FALSE)&amp;CHAR(10),"")&amp; IF(S551&lt;&gt;"","Opt 5: "&amp;VLOOKUP(R551,Deliverables!$A$4:$G$42,4,FALSE)&amp;CHAR(10),"")&amp; IF(OR(U551&lt;&gt;"",V551&lt;&gt;"",W551&lt;&gt;""),"Opt 3: "&amp;VLOOKUP(T551,Deliverables!$A$4:$G$42,5,FALSE)&amp;CHAR(10),"")&amp; IF(Y551&lt;&gt;"","Opt 4: "&amp;VLOOKUP(X551,Deliverables!$A$4:$G$42,6,FALSE)&amp;CHAR(10),"")&amp; IF(AA551&lt;&gt;"","Opt 7: "&amp;VLOOKUP(Z551,Deliverables!$A$4:$G$42,7,FALSE),""),"&lt;Autofilled&gt;")</f>
        <v>Opt 3: RAN5#87 (May-20)
Opt 4: RAN5#87 (May-20)
Opt 7: RAN5#87 (May-20)</v>
      </c>
      <c r="I551" s="24"/>
      <c r="J551" s="536" t="s">
        <v>1369</v>
      </c>
      <c r="K551" s="53">
        <v>1</v>
      </c>
      <c r="L551" s="37">
        <f>IF(COUNT(O551,P551,Q551,S551,U551,V551,W551,Y551,AA551)&gt;0,SUM(O551,P551,Q551,S551,U551,V551,W551,Y551,AA551)/COUNT(O551,P551,Q551,S551,U551,V551,W551,Y551,AA551),"")</f>
        <v>0</v>
      </c>
      <c r="M551" s="152"/>
      <c r="N551" s="137"/>
      <c r="O551" s="105"/>
      <c r="P551" s="105"/>
      <c r="Q551" s="132"/>
      <c r="R551" s="121"/>
      <c r="S551" s="132"/>
      <c r="T551" s="572">
        <v>8</v>
      </c>
      <c r="U551" s="104">
        <v>0</v>
      </c>
      <c r="V551" s="104"/>
      <c r="W551" s="132"/>
      <c r="X551" s="121">
        <v>1</v>
      </c>
      <c r="Y551" s="132">
        <v>0</v>
      </c>
      <c r="Z551" s="121">
        <v>1</v>
      </c>
      <c r="AA551" s="132">
        <v>0</v>
      </c>
      <c r="AB551" s="41"/>
      <c r="AC551" s="545"/>
    </row>
    <row r="552" spans="1:29" s="543" customFormat="1" ht="52.9" customHeight="1" outlineLevel="1" x14ac:dyDescent="0.25">
      <c r="A552" s="63">
        <v>366</v>
      </c>
      <c r="B552" s="63" t="s">
        <v>762</v>
      </c>
      <c r="C552" s="536" t="s">
        <v>21</v>
      </c>
      <c r="D552" s="549" t="s">
        <v>1173</v>
      </c>
      <c r="E552" s="536" t="s">
        <v>1174</v>
      </c>
      <c r="F552" s="536"/>
      <c r="G552" s="629"/>
      <c r="H552" s="536" t="str">
        <f>IFERROR(IF(OR(O552&lt;&gt;"",P552&lt;&gt;"",Q552&lt;&gt;""),"Opt 2: "&amp;VLOOKUP(N552,Deliverables!$A$4:$G$42,3,FALSE)&amp;CHAR(10),"")&amp; IF(S552&lt;&gt;"","Opt 5: "&amp;VLOOKUP(R552,Deliverables!$A$4:$G$42,4,FALSE)&amp;CHAR(10),"")&amp; IF(OR(U552&lt;&gt;"",V552&lt;&gt;"",W552&lt;&gt;""),"Opt 3: "&amp;VLOOKUP(T552,Deliverables!$A$4:$G$42,5,FALSE)&amp;CHAR(10),"")&amp; IF(Y552&lt;&gt;"","Opt 4: "&amp;VLOOKUP(X552,Deliverables!$A$4:$G$42,6,FALSE)&amp;CHAR(10),"")&amp; IF(AA552&lt;&gt;"","Opt 7: "&amp;VLOOKUP(Z552,Deliverables!$A$4:$G$42,7,FALSE),""),"&lt;Autofilled&gt;")</f>
        <v xml:space="preserve">Opt 4: RAN5#88 (Aug-20)
</v>
      </c>
      <c r="I552" s="536"/>
      <c r="J552" s="536"/>
      <c r="K552" s="550">
        <v>1</v>
      </c>
      <c r="L552" s="542">
        <f>IF(COUNT(O552,P552,Q552,S552,U552,V552,W552,Y552,AA552)&gt;0,SUM(O552,P552,Q552,S552,U552,V552,W552,Y552,AA552)/COUNT(O552,P552,Q552,S552,U552,V552,W552,Y552,AA552),"")</f>
        <v>0</v>
      </c>
      <c r="M552" s="575"/>
      <c r="N552" s="574"/>
      <c r="O552" s="571"/>
      <c r="P552" s="571"/>
      <c r="Q552" s="573"/>
      <c r="R552" s="572"/>
      <c r="S552" s="573"/>
      <c r="T552" s="572"/>
      <c r="U552" s="570"/>
      <c r="V552" s="570"/>
      <c r="W552" s="573"/>
      <c r="X552" s="572">
        <v>2</v>
      </c>
      <c r="Y552" s="573">
        <v>0</v>
      </c>
      <c r="Z552" s="572">
        <v>1</v>
      </c>
      <c r="AA552" s="570"/>
      <c r="AB552" s="546"/>
      <c r="AC552" s="545"/>
    </row>
    <row r="553" spans="1:29" s="38" customFormat="1" ht="52.9" customHeight="1" outlineLevel="1" x14ac:dyDescent="0.25">
      <c r="A553" s="39">
        <v>367</v>
      </c>
      <c r="B553" s="39" t="s">
        <v>762</v>
      </c>
      <c r="C553" s="24" t="s">
        <v>21</v>
      </c>
      <c r="D553" s="44" t="s">
        <v>441</v>
      </c>
      <c r="E553" s="24" t="s">
        <v>515</v>
      </c>
      <c r="F553" s="24"/>
      <c r="G553" s="24" t="s">
        <v>411</v>
      </c>
      <c r="H553" s="24" t="str">
        <f>IFERROR(IF(OR(O553&lt;&gt;"",P553&lt;&gt;"",Q553&lt;&gt;""),"Opt 2: "&amp;VLOOKUP(N553,Deliverables!$A$4:$G$42,3,FALSE)&amp;CHAR(10),"")&amp; IF(S553&lt;&gt;"","Opt 5: "&amp;VLOOKUP(R553,Deliverables!$A$4:$G$42,4,FALSE)&amp;CHAR(10),"")&amp; IF(OR(U553&lt;&gt;"",V553&lt;&gt;"",W553&lt;&gt;""),"Opt 3: "&amp;VLOOKUP(T553,Deliverables!$A$4:$G$42,5,FALSE)&amp;CHAR(10),"")&amp; IF(Y553&lt;&gt;"","Opt 4: "&amp;VLOOKUP(X553,Deliverables!$A$4:$G$42,6,FALSE)&amp;CHAR(10),"")&amp; IF(AA553&lt;&gt;"","Opt 7: "&amp;VLOOKUP(Z553,Deliverables!$A$4:$G$42,7,FALSE),""),"&lt;Autofilled&gt;")</f>
        <v>Opt 3: RAN5#88 (Aug-20)
  MU: RAN5#86 (Feb-20)
  TT: RAN5#86 (Feb-20)
Opt 4: RAN5#87 (May-20)
Opt 7: RAN5#87 (May-20)</v>
      </c>
      <c r="I553" s="24"/>
      <c r="J553" s="24"/>
      <c r="K553" s="53">
        <v>1</v>
      </c>
      <c r="L553" s="37">
        <f t="shared" si="26"/>
        <v>0</v>
      </c>
      <c r="M553" s="23"/>
      <c r="N553" s="137"/>
      <c r="O553" s="105"/>
      <c r="P553" s="105"/>
      <c r="Q553" s="132"/>
      <c r="R553" s="121"/>
      <c r="S553" s="132"/>
      <c r="T553" s="572" t="s">
        <v>1305</v>
      </c>
      <c r="U553" s="104"/>
      <c r="V553" s="104">
        <v>0</v>
      </c>
      <c r="W553" s="132"/>
      <c r="X553" s="121">
        <v>1</v>
      </c>
      <c r="Y553" s="132">
        <v>0</v>
      </c>
      <c r="Z553" s="121">
        <v>1</v>
      </c>
      <c r="AA553" s="132">
        <v>0</v>
      </c>
      <c r="AB553" s="41"/>
      <c r="AC553" s="545"/>
    </row>
    <row r="554" spans="1:29" s="565" customFormat="1" ht="52.9" customHeight="1" outlineLevel="1" x14ac:dyDescent="0.25">
      <c r="A554" s="72"/>
      <c r="B554" s="72"/>
      <c r="C554" s="558" t="s">
        <v>21</v>
      </c>
      <c r="D554" s="558" t="s">
        <v>1167</v>
      </c>
      <c r="E554" s="558" t="s">
        <v>1165</v>
      </c>
      <c r="F554" s="558"/>
      <c r="G554" s="558"/>
      <c r="H554" s="558" t="str">
        <f>IFERROR(IF(OR(O554&lt;&gt;"",P554&lt;&gt;"",Q554&lt;&gt;""),"Opt 2: "&amp;VLOOKUP(N554,Deliverables!$A$4:$G$42,3,FALSE)&amp;CHAR(10),"")&amp; IF(S554&lt;&gt;"","Opt 5: "&amp;VLOOKUP(R554,Deliverables!$A$4:$G$42,4,FALSE)&amp;CHAR(10),"")&amp; IF(OR(U554&lt;&gt;"",V554&lt;&gt;"",W554&lt;&gt;""),"Opt 3: "&amp;VLOOKUP(T554,Deliverables!$A$4:$G$42,5,FALSE)&amp;CHAR(10),"")&amp; IF(Y554&lt;&gt;"","Opt 4: "&amp;VLOOKUP(X554,Deliverables!$A$4:$G$42,6,FALSE)&amp;CHAR(10),"")&amp; IF(AA554&lt;&gt;"","Opt 7: "&amp;VLOOKUP(Z554,Deliverables!$A$4:$G$42,7,FALSE),""),"&lt;Autofilled&gt;")</f>
        <v/>
      </c>
      <c r="I554" s="558"/>
      <c r="J554" s="558"/>
      <c r="K554" s="550">
        <v>0</v>
      </c>
      <c r="L554" s="542" t="str">
        <f>IF(COUNT(O554,P554,Q554,S554,U554,V554,W554,Y554,AA554)&gt;0,SUM(O554,P554,Q554,S554,U554,V554,W554,Y554,AA554)/COUNT(O554,P554,Q554,S554,U554,V554,W554,Y554,AA554),"")</f>
        <v/>
      </c>
      <c r="M554" s="575"/>
      <c r="N554" s="574"/>
      <c r="O554" s="571"/>
      <c r="P554" s="571"/>
      <c r="Q554" s="573"/>
      <c r="R554" s="572"/>
      <c r="S554" s="573"/>
      <c r="T554" s="572"/>
      <c r="U554" s="570"/>
      <c r="V554" s="570"/>
      <c r="W554" s="573"/>
      <c r="X554" s="572"/>
      <c r="Y554" s="573"/>
      <c r="Z554" s="572"/>
      <c r="AA554" s="573"/>
      <c r="AB554" s="564"/>
      <c r="AC554" s="545"/>
    </row>
    <row r="555" spans="1:29" s="38" customFormat="1" ht="52.9" customHeight="1" outlineLevel="1" x14ac:dyDescent="0.25">
      <c r="A555" s="39">
        <v>368</v>
      </c>
      <c r="B555" s="39" t="s">
        <v>762</v>
      </c>
      <c r="C555" s="24" t="s">
        <v>21</v>
      </c>
      <c r="D555" s="44" t="s">
        <v>1166</v>
      </c>
      <c r="E555" s="24" t="s">
        <v>721</v>
      </c>
      <c r="F555" s="24"/>
      <c r="G555" s="24" t="s">
        <v>411</v>
      </c>
      <c r="H555" s="24" t="str">
        <f>IFERROR(IF(OR(O555&lt;&gt;"",P555&lt;&gt;"",Q555&lt;&gt;""),"Opt 2: "&amp;VLOOKUP(N555,Deliverables!$A$4:$G$42,3,FALSE)&amp;CHAR(10),"")&amp; IF(S555&lt;&gt;"","Opt 5: "&amp;VLOOKUP(R555,Deliverables!$A$4:$G$42,4,FALSE)&amp;CHAR(10),"")&amp; IF(OR(U555&lt;&gt;"",V555&lt;&gt;"",W555&lt;&gt;""),"Opt 3: "&amp;VLOOKUP(T555,Deliverables!$A$4:$G$42,5,FALSE)&amp;CHAR(10),"")&amp; IF(Y555&lt;&gt;"","Opt 4: "&amp;VLOOKUP(X555,Deliverables!$A$4:$G$42,6,FALSE)&amp;CHAR(10),"")&amp; IF(AA555&lt;&gt;"","Opt 7: "&amp;VLOOKUP(Z555,Deliverables!$A$4:$G$42,7,FALSE),""),"&lt;Autofilled&gt;")</f>
        <v>Opt 3: RAN5#88 (Aug-20)
  MU: RAN5#86 (Feb-20)
  TT: RAN5#86 (Feb-20)
Opt 4: RAN5#87 (May-20)
Opt 7: RAN5#87 (May-20)</v>
      </c>
      <c r="I555" s="24"/>
      <c r="J555" s="24"/>
      <c r="K555" s="53">
        <v>1</v>
      </c>
      <c r="L555" s="37">
        <f t="shared" si="26"/>
        <v>0</v>
      </c>
      <c r="M555" s="23"/>
      <c r="N555" s="137"/>
      <c r="O555" s="105"/>
      <c r="P555" s="105"/>
      <c r="Q555" s="132"/>
      <c r="R555" s="121"/>
      <c r="S555" s="132"/>
      <c r="T555" s="572" t="s">
        <v>1305</v>
      </c>
      <c r="U555" s="104"/>
      <c r="V555" s="104">
        <v>0</v>
      </c>
      <c r="W555" s="132"/>
      <c r="X555" s="121">
        <v>1</v>
      </c>
      <c r="Y555" s="132">
        <v>0</v>
      </c>
      <c r="Z555" s="121">
        <v>1</v>
      </c>
      <c r="AA555" s="132">
        <v>0</v>
      </c>
      <c r="AB555" s="41"/>
      <c r="AC555" s="545"/>
    </row>
    <row r="556" spans="1:29" s="38" customFormat="1" ht="52.9" customHeight="1" outlineLevel="1" x14ac:dyDescent="0.25">
      <c r="A556" s="39">
        <v>369</v>
      </c>
      <c r="B556" s="39" t="s">
        <v>762</v>
      </c>
      <c r="C556" s="24" t="s">
        <v>21</v>
      </c>
      <c r="D556" s="44" t="s">
        <v>1168</v>
      </c>
      <c r="E556" s="24" t="s">
        <v>722</v>
      </c>
      <c r="F556" s="24"/>
      <c r="G556" s="24" t="s">
        <v>411</v>
      </c>
      <c r="H556" s="24" t="str">
        <f>IFERROR(IF(OR(O556&lt;&gt;"",P556&lt;&gt;"",Q556&lt;&gt;""),"Opt 2: "&amp;VLOOKUP(N556,Deliverables!$A$4:$G$42,3,FALSE)&amp;CHAR(10),"")&amp; IF(S556&lt;&gt;"","Opt 5: "&amp;VLOOKUP(R556,Deliverables!$A$4:$G$42,4,FALSE)&amp;CHAR(10),"")&amp; IF(OR(U556&lt;&gt;"",V556&lt;&gt;"",W556&lt;&gt;""),"Opt 3: "&amp;VLOOKUP(T556,Deliverables!$A$4:$G$42,5,FALSE)&amp;CHAR(10),"")&amp; IF(Y556&lt;&gt;"","Opt 4: "&amp;VLOOKUP(X556,Deliverables!$A$4:$G$42,6,FALSE)&amp;CHAR(10),"")&amp; IF(AA556&lt;&gt;"","Opt 7: "&amp;VLOOKUP(Z556,Deliverables!$A$4:$G$42,7,FALSE),""),"&lt;Autofilled&gt;")</f>
        <v>Opt 3: RAN5#88 (Aug-20)
  MU: RAN5#86 (Feb-20)
  TT: RAN5#86 (Feb-20)
Opt 4: RAN5#87 (May-20)
Opt 7: RAN5#87 (May-20)</v>
      </c>
      <c r="I556" s="24"/>
      <c r="J556" s="24"/>
      <c r="K556" s="53">
        <v>1</v>
      </c>
      <c r="L556" s="37">
        <f t="shared" si="26"/>
        <v>0</v>
      </c>
      <c r="M556" s="23"/>
      <c r="N556" s="137"/>
      <c r="O556" s="105"/>
      <c r="P556" s="105"/>
      <c r="Q556" s="132"/>
      <c r="R556" s="121"/>
      <c r="S556" s="132"/>
      <c r="T556" s="572" t="s">
        <v>1305</v>
      </c>
      <c r="U556" s="104"/>
      <c r="V556" s="104">
        <v>0</v>
      </c>
      <c r="W556" s="132"/>
      <c r="X556" s="121">
        <v>1</v>
      </c>
      <c r="Y556" s="132">
        <v>0</v>
      </c>
      <c r="Z556" s="121">
        <v>1</v>
      </c>
      <c r="AA556" s="132">
        <v>0</v>
      </c>
      <c r="AB556" s="41"/>
      <c r="AC556" s="545"/>
    </row>
    <row r="557" spans="1:29" s="38" customFormat="1" ht="52.9" customHeight="1" outlineLevel="1" x14ac:dyDescent="0.25">
      <c r="A557" s="39">
        <v>370</v>
      </c>
      <c r="B557" s="39" t="s">
        <v>762</v>
      </c>
      <c r="C557" s="24" t="s">
        <v>21</v>
      </c>
      <c r="D557" s="44" t="s">
        <v>1169</v>
      </c>
      <c r="E557" s="24" t="s">
        <v>723</v>
      </c>
      <c r="F557" s="24"/>
      <c r="G557" s="24" t="s">
        <v>411</v>
      </c>
      <c r="H557" s="24" t="str">
        <f>IFERROR(IF(OR(O557&lt;&gt;"",P557&lt;&gt;"",Q557&lt;&gt;""),"Opt 2: "&amp;VLOOKUP(N557,Deliverables!$A$4:$G$42,3,FALSE)&amp;CHAR(10),"")&amp; IF(S557&lt;&gt;"","Opt 5: "&amp;VLOOKUP(R557,Deliverables!$A$4:$G$42,4,FALSE)&amp;CHAR(10),"")&amp; IF(OR(U557&lt;&gt;"",V557&lt;&gt;"",W557&lt;&gt;""),"Opt 3: "&amp;VLOOKUP(T557,Deliverables!$A$4:$G$42,5,FALSE)&amp;CHAR(10),"")&amp; IF(Y557&lt;&gt;"","Opt 4: "&amp;VLOOKUP(X557,Deliverables!$A$4:$G$42,6,FALSE)&amp;CHAR(10),"")&amp; IF(AA557&lt;&gt;"","Opt 7: "&amp;VLOOKUP(Z557,Deliverables!$A$4:$G$42,7,FALSE),""),"&lt;Autofilled&gt;")</f>
        <v>Opt 3: RAN5#88 (Aug-20)
  MU: RAN5#86 (Feb-20)
  TT: RAN5#86 (Feb-20)
Opt 4: RAN5#87 (May-20)
Opt 7: RAN5#87 (May-20)</v>
      </c>
      <c r="I557" s="24"/>
      <c r="J557" s="24"/>
      <c r="K557" s="53">
        <v>1</v>
      </c>
      <c r="L557" s="37">
        <f t="shared" si="26"/>
        <v>0</v>
      </c>
      <c r="M557" s="23"/>
      <c r="N557" s="137"/>
      <c r="O557" s="105"/>
      <c r="P557" s="105"/>
      <c r="Q557" s="132"/>
      <c r="R557" s="121"/>
      <c r="S557" s="132"/>
      <c r="T557" s="572" t="s">
        <v>1305</v>
      </c>
      <c r="U557" s="104"/>
      <c r="V557" s="104">
        <v>0</v>
      </c>
      <c r="W557" s="132"/>
      <c r="X557" s="121">
        <v>1</v>
      </c>
      <c r="Y557" s="132">
        <v>0</v>
      </c>
      <c r="Z557" s="121">
        <v>1</v>
      </c>
      <c r="AA557" s="132">
        <v>0</v>
      </c>
      <c r="AB557" s="41"/>
      <c r="AC557" s="545"/>
    </row>
    <row r="558" spans="1:29" s="38" customFormat="1" ht="52.9" customHeight="1" outlineLevel="1" x14ac:dyDescent="0.25">
      <c r="A558" s="39">
        <v>371</v>
      </c>
      <c r="B558" s="39" t="s">
        <v>762</v>
      </c>
      <c r="C558" s="24" t="s">
        <v>21</v>
      </c>
      <c r="D558" s="44" t="s">
        <v>1170</v>
      </c>
      <c r="E558" s="24" t="s">
        <v>724</v>
      </c>
      <c r="F558" s="24"/>
      <c r="G558" s="24" t="s">
        <v>411</v>
      </c>
      <c r="H558" s="24" t="str">
        <f>IFERROR(IF(OR(O558&lt;&gt;"",P558&lt;&gt;"",Q558&lt;&gt;""),"Opt 2: "&amp;VLOOKUP(N558,Deliverables!$A$4:$G$42,3,FALSE)&amp;CHAR(10),"")&amp; IF(S558&lt;&gt;"","Opt 5: "&amp;VLOOKUP(R558,Deliverables!$A$4:$G$42,4,FALSE)&amp;CHAR(10),"")&amp; IF(OR(U558&lt;&gt;"",V558&lt;&gt;"",W558&lt;&gt;""),"Opt 3: "&amp;VLOOKUP(T558,Deliverables!$A$4:$G$42,5,FALSE)&amp;CHAR(10),"")&amp; IF(Y558&lt;&gt;"","Opt 4: "&amp;VLOOKUP(X558,Deliverables!$A$4:$G$42,6,FALSE)&amp;CHAR(10),"")&amp; IF(AA558&lt;&gt;"","Opt 7: "&amp;VLOOKUP(Z558,Deliverables!$A$4:$G$42,7,FALSE),""),"&lt;Autofilled&gt;")</f>
        <v>Opt 3: RAN5#88 (Aug-20)
  MU: RAN5#86 (Feb-20)
  TT: RAN5#86 (Feb-20)
Opt 4: RAN5#87 (May-20)
Opt 7: RAN5#87 (May-20)</v>
      </c>
      <c r="I558" s="24"/>
      <c r="J558" s="24"/>
      <c r="K558" s="53">
        <v>1</v>
      </c>
      <c r="L558" s="37">
        <f t="shared" si="26"/>
        <v>0</v>
      </c>
      <c r="M558" s="23"/>
      <c r="N558" s="137"/>
      <c r="O558" s="105"/>
      <c r="P558" s="105"/>
      <c r="Q558" s="132"/>
      <c r="R558" s="121"/>
      <c r="S558" s="132"/>
      <c r="T558" s="572" t="s">
        <v>1305</v>
      </c>
      <c r="U558" s="104"/>
      <c r="V558" s="104">
        <v>0</v>
      </c>
      <c r="W558" s="132"/>
      <c r="X558" s="121">
        <v>1</v>
      </c>
      <c r="Y558" s="132">
        <v>0</v>
      </c>
      <c r="Z558" s="121">
        <v>1</v>
      </c>
      <c r="AA558" s="132">
        <v>0</v>
      </c>
      <c r="AB558" s="41"/>
      <c r="AC558" s="545"/>
    </row>
    <row r="559" spans="1:29" s="38" customFormat="1" ht="52.9" customHeight="1" outlineLevel="1" x14ac:dyDescent="0.25">
      <c r="A559" s="39">
        <v>372</v>
      </c>
      <c r="B559" s="39" t="s">
        <v>762</v>
      </c>
      <c r="C559" s="24" t="s">
        <v>21</v>
      </c>
      <c r="D559" s="44" t="s">
        <v>442</v>
      </c>
      <c r="E559" s="60" t="s">
        <v>729</v>
      </c>
      <c r="F559" s="24"/>
      <c r="G559" s="24" t="s">
        <v>411</v>
      </c>
      <c r="H559" s="24" t="str">
        <f>IFERROR(IF(OR(O559&lt;&gt;"",P559&lt;&gt;"",Q559&lt;&gt;""),"Opt 2: "&amp;VLOOKUP(N559,Deliverables!$A$4:$G$42,3,FALSE)&amp;CHAR(10),"")&amp; IF(S559&lt;&gt;"","Opt 5: "&amp;VLOOKUP(R559,Deliverables!$A$4:$G$42,4,FALSE)&amp;CHAR(10),"")&amp; IF(OR(U559&lt;&gt;"",V559&lt;&gt;"",W559&lt;&gt;""),"Opt 3: "&amp;VLOOKUP(T559,Deliverables!$A$4:$G$42,5,FALSE)&amp;CHAR(10),"")&amp; IF(Y559&lt;&gt;"","Opt 4: "&amp;VLOOKUP(X559,Deliverables!$A$4:$G$42,6,FALSE)&amp;CHAR(10),"")&amp; IF(AA559&lt;&gt;"","Opt 7: "&amp;VLOOKUP(Z559,Deliverables!$A$4:$G$42,7,FALSE),""),"&lt;Autofilled&gt;")</f>
        <v>Opt 3: RAN5#88 (Aug-20)
  MU: RAN5#86 (Feb-20)
  TT: RAN5#86 (Feb-20)
Opt 4: RAN5#87 (May-20)
Opt 7: RAN5#87 (May-20)</v>
      </c>
      <c r="I559" s="24"/>
      <c r="J559" s="24"/>
      <c r="K559" s="550">
        <v>0.4</v>
      </c>
      <c r="L559" s="37">
        <f t="shared" si="26"/>
        <v>0</v>
      </c>
      <c r="M559" s="23"/>
      <c r="N559" s="137"/>
      <c r="O559" s="105"/>
      <c r="P559" s="105"/>
      <c r="Q559" s="132"/>
      <c r="R559" s="121"/>
      <c r="S559" s="132"/>
      <c r="T559" s="572" t="s">
        <v>1305</v>
      </c>
      <c r="U559" s="104"/>
      <c r="V559" s="104"/>
      <c r="W559" s="132">
        <v>0</v>
      </c>
      <c r="X559" s="121">
        <v>1</v>
      </c>
      <c r="Y559" s="132">
        <v>0</v>
      </c>
      <c r="Z559" s="121">
        <v>1</v>
      </c>
      <c r="AA559" s="132">
        <v>0</v>
      </c>
      <c r="AB559" s="41"/>
      <c r="AC559" s="545"/>
    </row>
    <row r="560" spans="1:29" s="34" customFormat="1" ht="21" customHeight="1" x14ac:dyDescent="0.25">
      <c r="A560" s="28" t="s">
        <v>28</v>
      </c>
      <c r="B560" s="29"/>
      <c r="C560" s="29"/>
      <c r="D560" s="29"/>
      <c r="E560" s="29"/>
      <c r="F560" s="29"/>
      <c r="G560" s="29"/>
      <c r="H560" s="29" t="str">
        <f>IFERROR(IF(OR(O560&lt;&gt;"",P560&lt;&gt;"",Q560&lt;&gt;""),"Opt 2: "&amp;VLOOKUP(N560,Deliverables!$A$4:$G$42,3,FALSE)&amp;CHAR(10),"")&amp; IF(S560&lt;&gt;"","Opt 5: "&amp;VLOOKUP(R560,Deliverables!$A$4:$G$42,4,FALSE)&amp;CHAR(10),"")&amp; IF(OR(U560&lt;&gt;"",V560&lt;&gt;"",W560&lt;&gt;""),"Opt 3: "&amp;VLOOKUP(T560,Deliverables!$A$4:$G$42,5,FALSE)&amp;CHAR(10),"")&amp; IF(Y560&lt;&gt;"","Opt 4: "&amp;VLOOKUP(X560,Deliverables!$A$4:$G$42,6,FALSE)&amp;CHAR(10),"")&amp; IF(AA560&lt;&gt;"","Opt 7: "&amp;VLOOKUP(Z560,Deliverables!$A$4:$G$42,7,FALSE),""),"&lt;Autofilled&gt;")</f>
        <v/>
      </c>
      <c r="I560" s="29"/>
      <c r="J560" s="29"/>
      <c r="K560" s="29"/>
      <c r="L560" s="29"/>
      <c r="M560" s="29"/>
      <c r="N560" s="145"/>
      <c r="O560" s="29"/>
      <c r="P560" s="29"/>
      <c r="Q560" s="136"/>
      <c r="R560" s="29"/>
      <c r="S560" s="136"/>
      <c r="T560" s="80"/>
      <c r="U560" s="29"/>
      <c r="V560" s="29"/>
      <c r="W560" s="136"/>
      <c r="X560" s="29"/>
      <c r="Y560" s="136"/>
      <c r="Z560" s="29"/>
      <c r="AA560" s="136"/>
      <c r="AB560" s="30"/>
      <c r="AC560" s="545"/>
    </row>
    <row r="561" spans="1:30" s="38" customFormat="1" ht="54" customHeight="1" outlineLevel="1" x14ac:dyDescent="0.25">
      <c r="A561" s="39">
        <v>373</v>
      </c>
      <c r="B561" s="35"/>
      <c r="C561" s="36" t="s">
        <v>21</v>
      </c>
      <c r="D561" s="36" t="s">
        <v>29</v>
      </c>
      <c r="E561" s="54" t="s">
        <v>343</v>
      </c>
      <c r="F561" s="54"/>
      <c r="G561" s="54" t="s">
        <v>30</v>
      </c>
      <c r="H561" s="24" t="str">
        <f>IFERROR(IF(OR(O561&lt;&gt;"",P561&lt;&gt;"",Q561&lt;&gt;""),"Opt 2: "&amp;VLOOKUP(N561,Deliverables!$A$4:$G$42,3,FALSE)&amp;CHAR(10),"")&amp; IF(S561&lt;&gt;"","Opt 5: "&amp;VLOOKUP(R561,Deliverables!$A$4:$G$42,4,FALSE)&amp;CHAR(10),"")&amp; IF(OR(U561&lt;&gt;"",V561&lt;&gt;"",W561&lt;&gt;""),"Opt 3: "&amp;VLOOKUP(T561,Deliverables!$A$4:$G$42,5,FALSE)&amp;CHAR(10),"")&amp; IF(Y561&lt;&gt;"","Opt 4: "&amp;VLOOKUP(X561,Deliverables!$A$4:$G$42,6,FALSE)&amp;CHAR(10),"")&amp; IF(AA561&lt;&gt;"","Opt 7: "&amp;VLOOKUP(Z561,Deliverables!$A$4:$G$42,7,FALSE),""),"&lt;Autofilled&gt;")</f>
        <v>Opt 3: RAN5#87 (May-20)
Opt 4: RAN5#87 (May-20)
Opt 7: RAN5#87 (May-20)</v>
      </c>
      <c r="I561" s="54" t="s">
        <v>465</v>
      </c>
      <c r="J561" s="54"/>
      <c r="K561" s="53">
        <v>0.5</v>
      </c>
      <c r="L561" s="37">
        <f t="shared" ref="L561:L573" si="28">IF(COUNT(O561,P561,Q561,S561,U561,V561,W561,Y561,AA561)&gt;0,SUM(O561,P561,Q561,S561,U561,V561,W561,Y561,AA561)/COUNT(O561,P561,Q561,S561,U561,V561,W561,Y561,AA561),"")</f>
        <v>0.8</v>
      </c>
      <c r="M561" s="152"/>
      <c r="N561" s="137"/>
      <c r="O561" s="105"/>
      <c r="P561" s="105"/>
      <c r="Q561" s="132"/>
      <c r="R561" s="121"/>
      <c r="S561" s="132"/>
      <c r="T561" s="572">
        <v>8</v>
      </c>
      <c r="U561" s="104">
        <v>0.8</v>
      </c>
      <c r="V561" s="104">
        <v>0.8</v>
      </c>
      <c r="W561" s="132">
        <v>0.8</v>
      </c>
      <c r="X561" s="121">
        <v>1</v>
      </c>
      <c r="Y561" s="132">
        <v>0.8</v>
      </c>
      <c r="Z561" s="121">
        <v>1</v>
      </c>
      <c r="AA561" s="132">
        <v>0.8</v>
      </c>
      <c r="AB561" s="41"/>
      <c r="AC561" s="545"/>
    </row>
    <row r="562" spans="1:30" s="38" customFormat="1" ht="38.25" outlineLevel="1" x14ac:dyDescent="0.25">
      <c r="A562" s="39">
        <v>374</v>
      </c>
      <c r="B562" s="35"/>
      <c r="C562" s="36"/>
      <c r="D562" s="36" t="s">
        <v>171</v>
      </c>
      <c r="E562" s="54" t="s">
        <v>344</v>
      </c>
      <c r="F562" s="54"/>
      <c r="G562" s="54" t="s">
        <v>30</v>
      </c>
      <c r="H562" s="24" t="str">
        <f>IFERROR(IF(OR(O562&lt;&gt;"",P562&lt;&gt;"",Q562&lt;&gt;""),"Opt 2: "&amp;VLOOKUP(N562,Deliverables!$A$4:$G$42,3,FALSE)&amp;CHAR(10),"")&amp; IF(S562&lt;&gt;"","Opt 5: "&amp;VLOOKUP(R562,Deliverables!$A$4:$G$42,4,FALSE)&amp;CHAR(10),"")&amp; IF(OR(U562&lt;&gt;"",V562&lt;&gt;"",W562&lt;&gt;""),"Opt 3: "&amp;VLOOKUP(T562,Deliverables!$A$4:$G$42,5,FALSE)&amp;CHAR(10),"")&amp; IF(Y562&lt;&gt;"","Opt 4: "&amp;VLOOKUP(X562,Deliverables!$A$4:$G$42,6,FALSE)&amp;CHAR(10),"")&amp; IF(AA562&lt;&gt;"","Opt 7: "&amp;VLOOKUP(Z562,Deliverables!$A$4:$G$42,7,FALSE),""),"&lt;Autofilled&gt;")</f>
        <v>Opt 3: RAN5#87 (May-20)
Opt 4: RAN5#87 (May-20)
Opt 7: RAN5#87 (May-20)</v>
      </c>
      <c r="I562" s="54"/>
      <c r="J562" s="54"/>
      <c r="K562" s="53">
        <v>0.5</v>
      </c>
      <c r="L562" s="37">
        <f t="shared" si="28"/>
        <v>0.8</v>
      </c>
      <c r="M562" s="152"/>
      <c r="N562" s="137"/>
      <c r="O562" s="105"/>
      <c r="P562" s="105"/>
      <c r="Q562" s="132"/>
      <c r="R562" s="121"/>
      <c r="S562" s="132"/>
      <c r="T562" s="572">
        <v>8</v>
      </c>
      <c r="U562" s="104">
        <v>0.8</v>
      </c>
      <c r="V562" s="104">
        <v>0.8</v>
      </c>
      <c r="W562" s="132">
        <v>0.8</v>
      </c>
      <c r="X562" s="121">
        <v>1</v>
      </c>
      <c r="Y562" s="132">
        <v>0.8</v>
      </c>
      <c r="Z562" s="121">
        <v>1</v>
      </c>
      <c r="AA562" s="132">
        <v>0.8</v>
      </c>
      <c r="AB562" s="41"/>
      <c r="AC562" s="545"/>
    </row>
    <row r="563" spans="1:30" s="38" customFormat="1" ht="38.25" outlineLevel="1" x14ac:dyDescent="0.25">
      <c r="A563" s="39">
        <v>375</v>
      </c>
      <c r="B563" s="35"/>
      <c r="C563" s="536" t="s">
        <v>21</v>
      </c>
      <c r="D563" s="36" t="s">
        <v>353</v>
      </c>
      <c r="E563" s="54" t="s">
        <v>345</v>
      </c>
      <c r="F563" s="54"/>
      <c r="G563" s="54" t="s">
        <v>30</v>
      </c>
      <c r="H563" s="24" t="str">
        <f>IFERROR(IF(OR(O563&lt;&gt;"",P563&lt;&gt;"",Q563&lt;&gt;""),"Opt 2: "&amp;VLOOKUP(N563,Deliverables!$A$4:$G$42,3,FALSE)&amp;CHAR(10),"")&amp; IF(S563&lt;&gt;"","Opt 5: "&amp;VLOOKUP(R563,Deliverables!$A$4:$G$42,4,FALSE)&amp;CHAR(10),"")&amp; IF(OR(U563&lt;&gt;"",V563&lt;&gt;"",W563&lt;&gt;""),"Opt 3: "&amp;VLOOKUP(T563,Deliverables!$A$4:$G$42,5,FALSE)&amp;CHAR(10),"")&amp; IF(Y563&lt;&gt;"","Opt 4: "&amp;VLOOKUP(X563,Deliverables!$A$4:$G$42,6,FALSE)&amp;CHAR(10),"")&amp; IF(AA563&lt;&gt;"","Opt 7: "&amp;VLOOKUP(Z563,Deliverables!$A$4:$G$42,7,FALSE),""),"&lt;Autofilled&gt;")</f>
        <v>Opt 3: RAN5#85 (Nov-19)
Opt 4: RAN5#87 (May-20)
Opt 7: RAN5#87 (May-20)</v>
      </c>
      <c r="I563" s="54"/>
      <c r="J563" s="54"/>
      <c r="K563" s="53">
        <v>0.5</v>
      </c>
      <c r="L563" s="37">
        <f t="shared" si="28"/>
        <v>1</v>
      </c>
      <c r="M563" s="152"/>
      <c r="N563" s="137"/>
      <c r="O563" s="105"/>
      <c r="P563" s="105"/>
      <c r="Q563" s="132"/>
      <c r="R563" s="121"/>
      <c r="S563" s="132"/>
      <c r="T563" s="572">
        <v>6</v>
      </c>
      <c r="U563" s="104">
        <v>1</v>
      </c>
      <c r="V563" s="570">
        <v>1</v>
      </c>
      <c r="W563" s="570">
        <v>1</v>
      </c>
      <c r="X563" s="121">
        <v>1</v>
      </c>
      <c r="Y563" s="570">
        <v>1</v>
      </c>
      <c r="Z563" s="121">
        <v>1</v>
      </c>
      <c r="AA563" s="570">
        <v>1</v>
      </c>
      <c r="AB563" s="41"/>
      <c r="AC563" s="545"/>
    </row>
    <row r="564" spans="1:30" s="38" customFormat="1" ht="38.25" outlineLevel="1" x14ac:dyDescent="0.25">
      <c r="A564" s="39">
        <v>376</v>
      </c>
      <c r="B564" s="35"/>
      <c r="C564" s="536" t="s">
        <v>21</v>
      </c>
      <c r="D564" s="36" t="s">
        <v>354</v>
      </c>
      <c r="E564" s="54" t="s">
        <v>346</v>
      </c>
      <c r="F564" s="54"/>
      <c r="G564" s="54" t="s">
        <v>30</v>
      </c>
      <c r="H564" s="24" t="str">
        <f>IFERROR(IF(OR(O564&lt;&gt;"",P564&lt;&gt;"",Q564&lt;&gt;""),"Opt 2: "&amp;VLOOKUP(N564,Deliverables!$A$4:$G$42,3,FALSE)&amp;CHAR(10),"")&amp; IF(S564&lt;&gt;"","Opt 5: "&amp;VLOOKUP(R564,Deliverables!$A$4:$G$42,4,FALSE)&amp;CHAR(10),"")&amp; IF(OR(U564&lt;&gt;"",V564&lt;&gt;"",W564&lt;&gt;""),"Opt 3: "&amp;VLOOKUP(T564,Deliverables!$A$4:$G$42,5,FALSE)&amp;CHAR(10),"")&amp; IF(Y564&lt;&gt;"","Opt 4: "&amp;VLOOKUP(X564,Deliverables!$A$4:$G$42,6,FALSE)&amp;CHAR(10),"")&amp; IF(AA564&lt;&gt;"","Opt 7: "&amp;VLOOKUP(Z564,Deliverables!$A$4:$G$42,7,FALSE),""),"&lt;Autofilled&gt;")</f>
        <v>Opt 3: RAN5#82 (Feb-19)
Opt 4: RAN5#87 (May-20)
Opt 7: RAN5#87 (May-20)</v>
      </c>
      <c r="I564" s="54"/>
      <c r="J564" s="54"/>
      <c r="K564" s="53">
        <v>0.5</v>
      </c>
      <c r="L564" s="37">
        <f t="shared" si="28"/>
        <v>1</v>
      </c>
      <c r="M564" s="152"/>
      <c r="N564" s="137"/>
      <c r="O564" s="105"/>
      <c r="P564" s="105"/>
      <c r="Q564" s="132"/>
      <c r="R564" s="121"/>
      <c r="S564" s="132"/>
      <c r="T564" s="121">
        <v>3</v>
      </c>
      <c r="U564" s="104">
        <v>1</v>
      </c>
      <c r="V564" s="104">
        <v>1</v>
      </c>
      <c r="W564" s="132">
        <v>1</v>
      </c>
      <c r="X564" s="121">
        <v>1</v>
      </c>
      <c r="Y564" s="132">
        <v>1</v>
      </c>
      <c r="Z564" s="121">
        <v>1</v>
      </c>
      <c r="AA564" s="132">
        <v>1</v>
      </c>
      <c r="AB564" s="41"/>
      <c r="AC564" s="545"/>
    </row>
    <row r="565" spans="1:30" s="38" customFormat="1" ht="38.25" outlineLevel="1" x14ac:dyDescent="0.25">
      <c r="A565" s="39">
        <v>377</v>
      </c>
      <c r="B565" s="35"/>
      <c r="C565" s="36"/>
      <c r="D565" s="36" t="s">
        <v>355</v>
      </c>
      <c r="E565" s="54" t="s">
        <v>347</v>
      </c>
      <c r="F565" s="54"/>
      <c r="G565" s="54" t="s">
        <v>30</v>
      </c>
      <c r="H565" s="24" t="str">
        <f>IFERROR(IF(OR(O565&lt;&gt;"",P565&lt;&gt;"",Q565&lt;&gt;""),"Opt 2: "&amp;VLOOKUP(N565,Deliverables!$A$4:$G$42,3,FALSE)&amp;CHAR(10),"")&amp; IF(S565&lt;&gt;"","Opt 5: "&amp;VLOOKUP(R565,Deliverables!$A$4:$G$42,4,FALSE)&amp;CHAR(10),"")&amp; IF(OR(U565&lt;&gt;"",V565&lt;&gt;"",W565&lt;&gt;""),"Opt 3: "&amp;VLOOKUP(T565,Deliverables!$A$4:$G$42,5,FALSE)&amp;CHAR(10),"")&amp; IF(Y565&lt;&gt;"","Opt 4: "&amp;VLOOKUP(X565,Deliverables!$A$4:$G$42,6,FALSE)&amp;CHAR(10),"")&amp; IF(AA565&lt;&gt;"","Opt 7: "&amp;VLOOKUP(Z565,Deliverables!$A$4:$G$42,7,FALSE),""),"&lt;Autofilled&gt;")</f>
        <v>Opt 3: RAN5#87 (May-20)
Opt 4: RAN5#87 (May-20)
Opt 7: RAN5#87 (May-20)</v>
      </c>
      <c r="I565" s="54"/>
      <c r="J565" s="54"/>
      <c r="K565" s="53">
        <v>0.5</v>
      </c>
      <c r="L565" s="37">
        <f t="shared" si="28"/>
        <v>0.9</v>
      </c>
      <c r="M565" s="152"/>
      <c r="N565" s="137"/>
      <c r="O565" s="105"/>
      <c r="P565" s="105"/>
      <c r="Q565" s="132"/>
      <c r="R565" s="121"/>
      <c r="S565" s="132"/>
      <c r="T565" s="572">
        <v>8</v>
      </c>
      <c r="U565" s="104">
        <v>0.9</v>
      </c>
      <c r="V565" s="104">
        <v>0.9</v>
      </c>
      <c r="W565" s="132">
        <v>0.9</v>
      </c>
      <c r="X565" s="121">
        <v>1</v>
      </c>
      <c r="Y565" s="132">
        <v>0.9</v>
      </c>
      <c r="Z565" s="121">
        <v>1</v>
      </c>
      <c r="AA565" s="132">
        <v>0.9</v>
      </c>
      <c r="AB565" s="41"/>
      <c r="AC565" s="545"/>
    </row>
    <row r="566" spans="1:30" s="38" customFormat="1" ht="51" outlineLevel="1" x14ac:dyDescent="0.25">
      <c r="A566" s="39">
        <v>378</v>
      </c>
      <c r="B566" s="35"/>
      <c r="C566" s="36"/>
      <c r="D566" s="36" t="s">
        <v>356</v>
      </c>
      <c r="E566" s="54" t="s">
        <v>348</v>
      </c>
      <c r="F566" s="54"/>
      <c r="G566" s="54" t="s">
        <v>368</v>
      </c>
      <c r="H566" s="24" t="str">
        <f>IFERROR(IF(OR(O566&lt;&gt;"",P566&lt;&gt;"",Q566&lt;&gt;""),"Opt 2: "&amp;VLOOKUP(N566,Deliverables!$A$4:$G$42,3,FALSE)&amp;CHAR(10),"")&amp; IF(S566&lt;&gt;"","Opt 5: "&amp;VLOOKUP(R566,Deliverables!$A$4:$G$42,4,FALSE)&amp;CHAR(10),"")&amp; IF(OR(U566&lt;&gt;"",V566&lt;&gt;"",W566&lt;&gt;""),"Opt 3: "&amp;VLOOKUP(T566,Deliverables!$A$4:$G$42,5,FALSE)&amp;CHAR(10),"")&amp; IF(Y566&lt;&gt;"","Opt 4: "&amp;VLOOKUP(X566,Deliverables!$A$4:$G$42,6,FALSE)&amp;CHAR(10),"")&amp; IF(AA566&lt;&gt;"","Opt 7: "&amp;VLOOKUP(Z566,Deliverables!$A$4:$G$42,7,FALSE),""),"&lt;Autofilled&gt;")</f>
        <v>Opt 3: RAN5#87 (May-20)
Opt 4: RAN5#87 (May-20)
Opt 7: RAN5#87 (May-20)</v>
      </c>
      <c r="I566" s="54" t="s">
        <v>464</v>
      </c>
      <c r="J566" s="36"/>
      <c r="K566" s="53">
        <v>0.5</v>
      </c>
      <c r="L566" s="37">
        <f t="shared" si="28"/>
        <v>0.8</v>
      </c>
      <c r="M566" s="152"/>
      <c r="N566" s="137"/>
      <c r="O566" s="105"/>
      <c r="P566" s="105"/>
      <c r="Q566" s="132"/>
      <c r="R566" s="121"/>
      <c r="S566" s="132"/>
      <c r="T566" s="572">
        <v>8</v>
      </c>
      <c r="U566" s="104">
        <v>0.8</v>
      </c>
      <c r="V566" s="104">
        <v>0.8</v>
      </c>
      <c r="W566" s="132">
        <v>0.8</v>
      </c>
      <c r="X566" s="121">
        <v>1</v>
      </c>
      <c r="Y566" s="132">
        <v>0.8</v>
      </c>
      <c r="Z566" s="121">
        <v>1</v>
      </c>
      <c r="AA566" s="132">
        <v>0.8</v>
      </c>
      <c r="AB566" s="41"/>
      <c r="AC566" s="545"/>
    </row>
    <row r="567" spans="1:30" s="38" customFormat="1" ht="38.25" outlineLevel="1" x14ac:dyDescent="0.25">
      <c r="A567" s="39">
        <v>379</v>
      </c>
      <c r="B567" s="35"/>
      <c r="C567" s="36"/>
      <c r="D567" s="36" t="s">
        <v>357</v>
      </c>
      <c r="E567" s="54" t="s">
        <v>358</v>
      </c>
      <c r="F567" s="54"/>
      <c r="G567" s="54" t="s">
        <v>30</v>
      </c>
      <c r="H567" s="24" t="str">
        <f>IFERROR(IF(OR(O567&lt;&gt;"",P567&lt;&gt;"",Q567&lt;&gt;""),"Opt 2: "&amp;VLOOKUP(N567,Deliverables!$A$4:$G$42,3,FALSE)&amp;CHAR(10),"")&amp; IF(S567&lt;&gt;"","Opt 5: "&amp;VLOOKUP(R567,Deliverables!$A$4:$G$42,4,FALSE)&amp;CHAR(10),"")&amp; IF(OR(U567&lt;&gt;"",V567&lt;&gt;"",W567&lt;&gt;""),"Opt 3: "&amp;VLOOKUP(T567,Deliverables!$A$4:$G$42,5,FALSE)&amp;CHAR(10),"")&amp; IF(Y567&lt;&gt;"","Opt 4: "&amp;VLOOKUP(X567,Deliverables!$A$4:$G$42,6,FALSE)&amp;CHAR(10),"")&amp; IF(AA567&lt;&gt;"","Opt 7: "&amp;VLOOKUP(Z567,Deliverables!$A$4:$G$42,7,FALSE),""),"&lt;Autofilled&gt;")</f>
        <v>Opt 3: RAN5#87 (May-20)
Opt 4: RAN5#87 (May-20)
Opt 7: RAN5#87 (May-20)</v>
      </c>
      <c r="I567" s="54"/>
      <c r="J567" s="54"/>
      <c r="K567" s="53">
        <v>0.5</v>
      </c>
      <c r="L567" s="37">
        <f t="shared" si="28"/>
        <v>0.9</v>
      </c>
      <c r="M567" s="152"/>
      <c r="N567" s="137"/>
      <c r="O567" s="105"/>
      <c r="P567" s="105"/>
      <c r="Q567" s="132"/>
      <c r="R567" s="121"/>
      <c r="S567" s="132"/>
      <c r="T567" s="572">
        <v>8</v>
      </c>
      <c r="U567" s="104">
        <v>0.9</v>
      </c>
      <c r="V567" s="104">
        <v>0.9</v>
      </c>
      <c r="W567" s="132">
        <v>0.9</v>
      </c>
      <c r="X567" s="121">
        <v>1</v>
      </c>
      <c r="Y567" s="132">
        <v>0.9</v>
      </c>
      <c r="Z567" s="121">
        <v>1</v>
      </c>
      <c r="AA567" s="132">
        <v>0.9</v>
      </c>
      <c r="AB567" s="41"/>
      <c r="AC567" s="545"/>
    </row>
    <row r="568" spans="1:30" s="38" customFormat="1" ht="51" outlineLevel="1" x14ac:dyDescent="0.25">
      <c r="A568" s="39">
        <v>380</v>
      </c>
      <c r="B568" s="35"/>
      <c r="C568" s="36" t="s">
        <v>21</v>
      </c>
      <c r="D568" s="36" t="s">
        <v>326</v>
      </c>
      <c r="E568" s="54" t="s">
        <v>327</v>
      </c>
      <c r="F568" s="54"/>
      <c r="G568" s="54" t="s">
        <v>30</v>
      </c>
      <c r="H568" s="24" t="str">
        <f>IFERROR(IF(OR(O568&lt;&gt;"",P568&lt;&gt;"",Q568&lt;&gt;""),"Opt 2: "&amp;VLOOKUP(N568,Deliverables!$A$4:$G$42,3,FALSE)&amp;CHAR(10),"")&amp; IF(S568&lt;&gt;"","Opt 5: "&amp;VLOOKUP(R568,Deliverables!$A$4:$G$42,4,FALSE)&amp;CHAR(10),"")&amp; IF(OR(U568&lt;&gt;"",V568&lt;&gt;"",W568&lt;&gt;""),"Opt 3: "&amp;VLOOKUP(T568,Deliverables!$A$4:$G$42,5,FALSE)&amp;CHAR(10),"")&amp; IF(Y568&lt;&gt;"","Opt 4: "&amp;VLOOKUP(X568,Deliverables!$A$4:$G$42,6,FALSE)&amp;CHAR(10),"")&amp; IF(AA568&lt;&gt;"","Opt 7: "&amp;VLOOKUP(Z568,Deliverables!$A$4:$G$42,7,FALSE),""),"&lt;Autofilled&gt;")</f>
        <v>Opt 2: RAN5#87 (May-20)
Opt 3: RAN5#87 (May-20)
Opt 4: RAN5#87 (May-20)
Opt 7: RAN5#87 (May-20)</v>
      </c>
      <c r="I568" s="54" t="s">
        <v>328</v>
      </c>
      <c r="J568" s="54"/>
      <c r="K568" s="53">
        <v>0.5</v>
      </c>
      <c r="L568" s="37">
        <f t="shared" si="28"/>
        <v>0.88333333333333341</v>
      </c>
      <c r="M568" s="152"/>
      <c r="N568" s="574">
        <v>7</v>
      </c>
      <c r="O568" s="105"/>
      <c r="P568" s="105"/>
      <c r="Q568" s="132">
        <v>0.8</v>
      </c>
      <c r="R568" s="121"/>
      <c r="S568" s="132"/>
      <c r="T568" s="572">
        <v>8</v>
      </c>
      <c r="U568" s="613">
        <v>0.9</v>
      </c>
      <c r="V568" s="613">
        <v>0.9</v>
      </c>
      <c r="W568" s="613">
        <v>0.9</v>
      </c>
      <c r="X568" s="121">
        <v>1</v>
      </c>
      <c r="Y568" s="613">
        <v>0.9</v>
      </c>
      <c r="Z568" s="121">
        <v>1</v>
      </c>
      <c r="AA568" s="132">
        <v>0.9</v>
      </c>
      <c r="AB568" s="41"/>
      <c r="AC568" s="545"/>
      <c r="AD568" s="84"/>
    </row>
    <row r="569" spans="1:30" s="38" customFormat="1" ht="51" outlineLevel="1" x14ac:dyDescent="0.25">
      <c r="A569" s="39">
        <v>381</v>
      </c>
      <c r="B569" s="35"/>
      <c r="C569" s="36" t="s">
        <v>21</v>
      </c>
      <c r="D569" s="36" t="s">
        <v>349</v>
      </c>
      <c r="E569" s="54" t="s">
        <v>350</v>
      </c>
      <c r="F569" s="54"/>
      <c r="G569" s="54" t="s">
        <v>30</v>
      </c>
      <c r="H569" s="24" t="str">
        <f>IFERROR(IF(OR(O569&lt;&gt;"",P569&lt;&gt;"",Q569&lt;&gt;""),"Opt 2: "&amp;VLOOKUP(N569,Deliverables!$A$4:$G$42,3,FALSE)&amp;CHAR(10),"")&amp; IF(S569&lt;&gt;"","Opt 5: "&amp;VLOOKUP(R569,Deliverables!$A$4:$G$42,4,FALSE)&amp;CHAR(10),"")&amp; IF(OR(U569&lt;&gt;"",V569&lt;&gt;"",W569&lt;&gt;""),"Opt 3: "&amp;VLOOKUP(T569,Deliverables!$A$4:$G$42,5,FALSE)&amp;CHAR(10),"")&amp; IF(Y569&lt;&gt;"","Opt 4: "&amp;VLOOKUP(X569,Deliverables!$A$4:$G$42,6,FALSE)&amp;CHAR(10),"")&amp; IF(AA569&lt;&gt;"","Opt 7: "&amp;VLOOKUP(Z569,Deliverables!$A$4:$G$42,7,FALSE),""),"&lt;Autofilled&gt;")</f>
        <v>Opt 2: RAN5#87 (May-20)
Opt 3: RAN5#87 (May-20)
Opt 4: RAN5#87 (May-20)
Opt 7: RAN5#87 (May-20)</v>
      </c>
      <c r="I569" s="54" t="s">
        <v>328</v>
      </c>
      <c r="J569" s="54"/>
      <c r="K569" s="53">
        <v>0.5</v>
      </c>
      <c r="L569" s="37">
        <f t="shared" si="28"/>
        <v>0.71666666666666667</v>
      </c>
      <c r="M569" s="152"/>
      <c r="N569" s="574">
        <v>7</v>
      </c>
      <c r="O569" s="105"/>
      <c r="P569" s="105"/>
      <c r="Q569" s="132">
        <v>0.7</v>
      </c>
      <c r="R569" s="121"/>
      <c r="S569" s="132"/>
      <c r="T569" s="572">
        <v>8</v>
      </c>
      <c r="U569" s="104">
        <v>0.8</v>
      </c>
      <c r="V569" s="104">
        <v>0.8</v>
      </c>
      <c r="W569" s="132">
        <v>0.8</v>
      </c>
      <c r="X569" s="121">
        <v>1</v>
      </c>
      <c r="Y569" s="132">
        <v>0.6</v>
      </c>
      <c r="Z569" s="121">
        <v>1</v>
      </c>
      <c r="AA569" s="132">
        <v>0.6</v>
      </c>
      <c r="AB569" s="41"/>
      <c r="AC569" s="545"/>
    </row>
    <row r="570" spans="1:30" s="38" customFormat="1" ht="51" outlineLevel="1" x14ac:dyDescent="0.25">
      <c r="A570" s="39">
        <v>382</v>
      </c>
      <c r="B570" s="35"/>
      <c r="C570" s="36" t="s">
        <v>21</v>
      </c>
      <c r="D570" s="36" t="s">
        <v>351</v>
      </c>
      <c r="E570" s="54" t="s">
        <v>352</v>
      </c>
      <c r="F570" s="54"/>
      <c r="G570" s="54" t="s">
        <v>30</v>
      </c>
      <c r="H570" s="24" t="str">
        <f>IFERROR(IF(OR(O570&lt;&gt;"",P570&lt;&gt;"",Q570&lt;&gt;""),"Opt 2: "&amp;VLOOKUP(N570,Deliverables!$A$4:$G$42,3,FALSE)&amp;CHAR(10),"")&amp; IF(S570&lt;&gt;"","Opt 5: "&amp;VLOOKUP(R570,Deliverables!$A$4:$G$42,4,FALSE)&amp;CHAR(10),"")&amp; IF(OR(U570&lt;&gt;"",V570&lt;&gt;"",W570&lt;&gt;""),"Opt 3: "&amp;VLOOKUP(T570,Deliverables!$A$4:$G$42,5,FALSE)&amp;CHAR(10),"")&amp; IF(Y570&lt;&gt;"","Opt 4: "&amp;VLOOKUP(X570,Deliverables!$A$4:$G$42,6,FALSE)&amp;CHAR(10),"")&amp; IF(AA570&lt;&gt;"","Opt 7: "&amp;VLOOKUP(Z570,Deliverables!$A$4:$G$42,7,FALSE),""),"&lt;Autofilled&gt;")</f>
        <v>Opt 2: RAN5#87 (May-20)
Opt 3: RAN5#87 (May-20)
Opt 4: RAN5#87 (May-20)
Opt 7: RAN5#87 (May-20)</v>
      </c>
      <c r="I570" s="54" t="s">
        <v>328</v>
      </c>
      <c r="J570" s="54"/>
      <c r="K570" s="53">
        <v>0.5</v>
      </c>
      <c r="L570" s="37">
        <f t="shared" si="28"/>
        <v>0.69999999999999984</v>
      </c>
      <c r="M570" s="152"/>
      <c r="N570" s="574">
        <v>7</v>
      </c>
      <c r="O570" s="105"/>
      <c r="P570" s="105"/>
      <c r="Q570" s="132">
        <v>0.7</v>
      </c>
      <c r="R570" s="121"/>
      <c r="S570" s="132"/>
      <c r="T570" s="572">
        <v>8</v>
      </c>
      <c r="U570" s="104">
        <v>0.8</v>
      </c>
      <c r="V570" s="104">
        <v>0.8</v>
      </c>
      <c r="W570" s="132">
        <v>0.8</v>
      </c>
      <c r="X570" s="121">
        <v>1</v>
      </c>
      <c r="Y570" s="132">
        <v>0.6</v>
      </c>
      <c r="Z570" s="121">
        <v>1</v>
      </c>
      <c r="AA570" s="132">
        <v>0.5</v>
      </c>
      <c r="AB570" s="41"/>
      <c r="AC570" s="545"/>
    </row>
    <row r="571" spans="1:30" s="38" customFormat="1" ht="51" outlineLevel="1" x14ac:dyDescent="0.25">
      <c r="A571" s="39">
        <v>383</v>
      </c>
      <c r="B571" s="35"/>
      <c r="C571" s="36" t="s">
        <v>21</v>
      </c>
      <c r="D571" s="36" t="s">
        <v>339</v>
      </c>
      <c r="E571" s="54" t="s">
        <v>341</v>
      </c>
      <c r="F571" s="54"/>
      <c r="G571" s="54" t="s">
        <v>330</v>
      </c>
      <c r="H571" s="24" t="str">
        <f>IFERROR(IF(OR(O571&lt;&gt;"",P571&lt;&gt;"",Q571&lt;&gt;""),"Opt 2: "&amp;VLOOKUP(N571,Deliverables!$A$4:$G$42,3,FALSE)&amp;CHAR(10),"")&amp; IF(S571&lt;&gt;"","Opt 5: "&amp;VLOOKUP(R571,Deliverables!$A$4:$G$42,4,FALSE)&amp;CHAR(10),"")&amp; IF(OR(U571&lt;&gt;"",V571&lt;&gt;"",W571&lt;&gt;""),"Opt 3: "&amp;VLOOKUP(T571,Deliverables!$A$4:$G$42,5,FALSE)&amp;CHAR(10),"")&amp; IF(Y571&lt;&gt;"","Opt 4: "&amp;VLOOKUP(X571,Deliverables!$A$4:$G$42,6,FALSE)&amp;CHAR(10),"")&amp; IF(AA571&lt;&gt;"","Opt 7: "&amp;VLOOKUP(Z571,Deliverables!$A$4:$G$42,7,FALSE),""),"&lt;Autofilled&gt;")</f>
        <v>Opt 2: RAN5#87 (May-20)
Opt 3: RAN5#87 (May-20)
Opt 4: RAN5#87 (May-20)
Opt 7: RAN5#87 (May-20)</v>
      </c>
      <c r="I571" s="54" t="s">
        <v>329</v>
      </c>
      <c r="J571" s="54"/>
      <c r="K571" s="53">
        <v>0.5</v>
      </c>
      <c r="L571" s="37">
        <f t="shared" si="28"/>
        <v>0.78333333333333321</v>
      </c>
      <c r="M571" s="152"/>
      <c r="N571" s="574">
        <v>7</v>
      </c>
      <c r="O571" s="105"/>
      <c r="P571" s="105"/>
      <c r="Q571" s="132">
        <v>0.7</v>
      </c>
      <c r="R571" s="121"/>
      <c r="S571" s="132"/>
      <c r="T571" s="572">
        <v>8</v>
      </c>
      <c r="U571" s="104">
        <v>0.8</v>
      </c>
      <c r="V571" s="570">
        <v>0.8</v>
      </c>
      <c r="W571" s="570">
        <v>0.8</v>
      </c>
      <c r="X571" s="121">
        <v>1</v>
      </c>
      <c r="Y571" s="570">
        <v>0.8</v>
      </c>
      <c r="Z571" s="121">
        <v>1</v>
      </c>
      <c r="AA571" s="570">
        <v>0.8</v>
      </c>
      <c r="AB571" s="41"/>
      <c r="AC571" s="545"/>
    </row>
    <row r="572" spans="1:30" s="38" customFormat="1" ht="51" outlineLevel="1" x14ac:dyDescent="0.25">
      <c r="A572" s="39">
        <v>384</v>
      </c>
      <c r="B572" s="35"/>
      <c r="C572" s="36" t="s">
        <v>21</v>
      </c>
      <c r="D572" s="36" t="s">
        <v>340</v>
      </c>
      <c r="E572" s="54" t="s">
        <v>342</v>
      </c>
      <c r="F572" s="54"/>
      <c r="G572" s="54" t="s">
        <v>330</v>
      </c>
      <c r="H572" s="24" t="str">
        <f>IFERROR(IF(OR(O572&lt;&gt;"",P572&lt;&gt;"",Q572&lt;&gt;""),"Opt 2: "&amp;VLOOKUP(N572,Deliverables!$A$4:$G$42,3,FALSE)&amp;CHAR(10),"")&amp; IF(S572&lt;&gt;"","Opt 5: "&amp;VLOOKUP(R572,Deliverables!$A$4:$G$42,4,FALSE)&amp;CHAR(10),"")&amp; IF(OR(U572&lt;&gt;"",V572&lt;&gt;"",W572&lt;&gt;""),"Opt 3: "&amp;VLOOKUP(T572,Deliverables!$A$4:$G$42,5,FALSE)&amp;CHAR(10),"")&amp; IF(Y572&lt;&gt;"","Opt 4: "&amp;VLOOKUP(X572,Deliverables!$A$4:$G$42,6,FALSE)&amp;CHAR(10),"")&amp; IF(AA572&lt;&gt;"","Opt 7: "&amp;VLOOKUP(Z572,Deliverables!$A$4:$G$42,7,FALSE),""),"&lt;Autofilled&gt;")</f>
        <v>Opt 2: RAN5#87 (May-20)
Opt 3: RAN5#87 (May-20)
Opt 4: RAN5#87 (May-20)
Opt 7: RAN5#87 (May-20)</v>
      </c>
      <c r="I572" s="54" t="s">
        <v>329</v>
      </c>
      <c r="J572" s="54"/>
      <c r="K572" s="53">
        <v>0.5</v>
      </c>
      <c r="L572" s="37">
        <f t="shared" si="28"/>
        <v>0.6333333333333333</v>
      </c>
      <c r="M572" s="152"/>
      <c r="N572" s="574">
        <v>7</v>
      </c>
      <c r="O572" s="105"/>
      <c r="P572" s="105"/>
      <c r="Q572" s="132">
        <v>0.7</v>
      </c>
      <c r="R572" s="121"/>
      <c r="S572" s="132"/>
      <c r="T572" s="572">
        <v>8</v>
      </c>
      <c r="U572" s="104">
        <v>0.7</v>
      </c>
      <c r="V572" s="104">
        <v>0.7</v>
      </c>
      <c r="W572" s="132">
        <v>0.7</v>
      </c>
      <c r="X572" s="121">
        <v>1</v>
      </c>
      <c r="Y572" s="132">
        <v>0.5</v>
      </c>
      <c r="Z572" s="121">
        <v>1</v>
      </c>
      <c r="AA572" s="132">
        <v>0.5</v>
      </c>
      <c r="AB572" s="41"/>
      <c r="AC572" s="545"/>
    </row>
    <row r="573" spans="1:30" s="38" customFormat="1" ht="38.25" outlineLevel="1" x14ac:dyDescent="0.25">
      <c r="A573" s="39">
        <v>385</v>
      </c>
      <c r="B573" s="35"/>
      <c r="C573" s="36" t="s">
        <v>21</v>
      </c>
      <c r="D573" s="36" t="s">
        <v>338</v>
      </c>
      <c r="E573" s="36" t="s">
        <v>172</v>
      </c>
      <c r="F573" s="36"/>
      <c r="G573" s="36" t="s">
        <v>32</v>
      </c>
      <c r="H573" s="24" t="str">
        <f>IFERROR(IF(OR(O573&lt;&gt;"",P573&lt;&gt;"",Q573&lt;&gt;""),"Opt 2: "&amp;VLOOKUP(N573,Deliverables!$A$4:$G$42,3,FALSE)&amp;CHAR(10),"")&amp; IF(S573&lt;&gt;"","Opt 5: "&amp;VLOOKUP(R573,Deliverables!$A$4:$G$42,4,FALSE)&amp;CHAR(10),"")&amp; IF(OR(U573&lt;&gt;"",V573&lt;&gt;"",W573&lt;&gt;""),"Opt 3: "&amp;VLOOKUP(T573,Deliverables!$A$4:$G$42,5,FALSE)&amp;CHAR(10),"")&amp; IF(Y573&lt;&gt;"","Opt 4: "&amp;VLOOKUP(X573,Deliverables!$A$4:$G$42,6,FALSE)&amp;CHAR(10),"")&amp; IF(AA573&lt;&gt;"","Opt 7: "&amp;VLOOKUP(Z573,Deliverables!$A$4:$G$42,7,FALSE),""),"&lt;Autofilled&gt;")</f>
        <v>Opt 3: RAN5#87 (May-20)
Opt 4: RAN5#87 (May-20)
Opt 7: RAN5#87 (May-20)</v>
      </c>
      <c r="I573" s="36" t="s">
        <v>644</v>
      </c>
      <c r="J573" s="36"/>
      <c r="K573" s="53">
        <v>0.5</v>
      </c>
      <c r="L573" s="37">
        <f t="shared" si="28"/>
        <v>0.9</v>
      </c>
      <c r="M573" s="152"/>
      <c r="N573" s="137"/>
      <c r="O573" s="105"/>
      <c r="P573" s="105"/>
      <c r="Q573" s="132"/>
      <c r="R573" s="121"/>
      <c r="S573" s="132"/>
      <c r="T573" s="572">
        <v>8</v>
      </c>
      <c r="U573" s="613">
        <v>0.9</v>
      </c>
      <c r="V573" s="613">
        <v>0.9</v>
      </c>
      <c r="W573" s="613">
        <v>0.9</v>
      </c>
      <c r="X573" s="121">
        <v>1</v>
      </c>
      <c r="Y573" s="613">
        <v>0.9</v>
      </c>
      <c r="Z573" s="121">
        <v>1</v>
      </c>
      <c r="AA573" s="132">
        <v>0.9</v>
      </c>
      <c r="AB573" s="41"/>
      <c r="AC573" s="545"/>
    </row>
    <row r="574" spans="1:30" s="543" customFormat="1" ht="38.25" outlineLevel="1" x14ac:dyDescent="0.25">
      <c r="A574" s="544">
        <v>386</v>
      </c>
      <c r="B574" s="540"/>
      <c r="C574" s="541" t="s">
        <v>21</v>
      </c>
      <c r="D574" s="541" t="s">
        <v>1266</v>
      </c>
      <c r="E574" s="541" t="s">
        <v>1264</v>
      </c>
      <c r="F574" s="541"/>
      <c r="G574" s="541" t="s">
        <v>31</v>
      </c>
      <c r="H574" s="536" t="str">
        <f>IFERROR(IF(OR(O574&lt;&gt;"",P574&lt;&gt;"",Q574&lt;&gt;""),"Opt 2: "&amp;VLOOKUP(N574,Deliverables!$A$4:$G$42,3,FALSE)&amp;CHAR(10),"")&amp; IF(S574&lt;&gt;"","Opt 5: "&amp;VLOOKUP(R574,Deliverables!$A$4:$G$42,4,FALSE)&amp;CHAR(10),"")&amp; IF(OR(U574&lt;&gt;"",V574&lt;&gt;"",W574&lt;&gt;""),"Opt 3: "&amp;VLOOKUP(T574,Deliverables!$A$4:$G$42,5,FALSE)&amp;CHAR(10),"")&amp; IF(Y574&lt;&gt;"","Opt 4: "&amp;VLOOKUP(X574,Deliverables!$A$4:$G$42,6,FALSE)&amp;CHAR(10),"")&amp; IF(AA574&lt;&gt;"","Opt 7: "&amp;VLOOKUP(Z574,Deliverables!$A$4:$G$42,7,FALSE),""),"&lt;Autofilled&gt;")</f>
        <v>Opt 3: RAN5#86 (Feb-20)
Opt 4: RAN5#87 (May-20)
Opt 7: RAN5#87 (May-20)</v>
      </c>
      <c r="I574" s="541" t="s">
        <v>1265</v>
      </c>
      <c r="J574" s="541"/>
      <c r="K574" s="550">
        <v>0.5</v>
      </c>
      <c r="L574" s="542">
        <f t="shared" ref="L574" si="29">IF(COUNT(O574,P574,Q574,S574,U574,V574,W574,Y574,AA574)&gt;0,SUM(O574,P574,Q574,S574,U574,V574,W574,Y574,AA574)/COUNT(O574,P574,Q574,S574,U574,V574,W574,Y574,AA574),"")</f>
        <v>1</v>
      </c>
      <c r="M574" s="575"/>
      <c r="N574" s="574"/>
      <c r="O574" s="571"/>
      <c r="P574" s="571"/>
      <c r="Q574" s="615"/>
      <c r="R574" s="572"/>
      <c r="S574" s="615"/>
      <c r="T574" s="572">
        <v>7</v>
      </c>
      <c r="U574" s="615">
        <v>1</v>
      </c>
      <c r="V574" s="615">
        <v>1</v>
      </c>
      <c r="W574" s="615">
        <v>1</v>
      </c>
      <c r="X574" s="572">
        <v>1</v>
      </c>
      <c r="Y574" s="615">
        <v>1</v>
      </c>
      <c r="Z574" s="572">
        <v>1</v>
      </c>
      <c r="AA574" s="615">
        <v>1</v>
      </c>
      <c r="AB574" s="546"/>
      <c r="AC574" s="545"/>
    </row>
    <row r="575" spans="1:30" ht="15" customHeight="1" x14ac:dyDescent="0.25">
      <c r="A575" s="21" t="s">
        <v>20</v>
      </c>
      <c r="B575" s="10"/>
      <c r="C575" s="10"/>
      <c r="D575" s="11"/>
      <c r="E575" s="11"/>
      <c r="F575" s="11"/>
      <c r="G575" s="11"/>
      <c r="H575" s="11"/>
      <c r="I575" s="11"/>
      <c r="J575" s="11"/>
      <c r="K575" s="11"/>
      <c r="L575" s="11"/>
      <c r="M575" s="155"/>
      <c r="N575" s="138"/>
      <c r="O575" s="31"/>
      <c r="P575" s="31"/>
      <c r="Q575" s="160"/>
      <c r="R575" s="22"/>
      <c r="S575" s="139"/>
      <c r="T575" s="22"/>
      <c r="U575" s="14"/>
      <c r="V575" s="14"/>
      <c r="W575" s="139"/>
      <c r="X575" s="22"/>
      <c r="Y575" s="139"/>
      <c r="Z575" s="22"/>
      <c r="AA575" s="139"/>
      <c r="AB575" s="14"/>
      <c r="AC575" s="545"/>
    </row>
    <row r="576" spans="1:30" x14ac:dyDescent="0.25">
      <c r="A576" s="77"/>
      <c r="B576" s="77"/>
      <c r="C576" s="77"/>
      <c r="D576" s="77"/>
      <c r="E576" s="77"/>
      <c r="F576" s="77"/>
      <c r="G576" s="77"/>
      <c r="H576" s="78"/>
      <c r="I576" s="77"/>
      <c r="J576" s="77"/>
      <c r="K576" s="77"/>
      <c r="L576" s="77"/>
      <c r="M576" s="119"/>
      <c r="N576" s="140"/>
      <c r="O576" s="119"/>
      <c r="P576" s="119"/>
      <c r="Q576" s="141"/>
      <c r="R576" s="122"/>
      <c r="S576" s="141"/>
      <c r="T576" s="122"/>
      <c r="U576" s="77"/>
      <c r="V576" s="77"/>
      <c r="W576" s="141"/>
      <c r="X576" s="122"/>
      <c r="Y576" s="141"/>
      <c r="Z576" s="122"/>
      <c r="AA576" s="141"/>
      <c r="AB576" s="122"/>
      <c r="AC576" s="79"/>
    </row>
    <row r="577" spans="1:29" x14ac:dyDescent="0.25">
      <c r="A577" s="77"/>
      <c r="B577" s="77"/>
      <c r="C577" s="77"/>
      <c r="D577" s="77"/>
      <c r="E577" s="77"/>
      <c r="F577" s="77"/>
      <c r="G577" s="77"/>
      <c r="H577" s="78"/>
      <c r="I577" s="77"/>
      <c r="J577" s="77"/>
      <c r="K577" s="77"/>
      <c r="L577" s="77"/>
      <c r="M577" s="119"/>
      <c r="N577" s="140"/>
      <c r="O577" s="119"/>
      <c r="P577" s="119"/>
      <c r="Q577" s="141"/>
      <c r="R577" s="122"/>
      <c r="S577" s="141"/>
      <c r="T577" s="122"/>
      <c r="U577" s="77"/>
      <c r="V577" s="77"/>
      <c r="W577" s="141"/>
      <c r="X577" s="122"/>
      <c r="Y577" s="141"/>
      <c r="Z577" s="122"/>
      <c r="AA577" s="141"/>
      <c r="AB577" s="122"/>
      <c r="AC577" s="79"/>
    </row>
    <row r="578" spans="1:29" x14ac:dyDescent="0.25">
      <c r="A578" s="77"/>
      <c r="B578" s="77"/>
      <c r="C578" s="77"/>
      <c r="D578" s="77"/>
      <c r="E578" s="77"/>
      <c r="F578" s="77"/>
      <c r="G578" s="77"/>
      <c r="H578" s="78"/>
      <c r="I578" s="77"/>
      <c r="J578" s="77"/>
      <c r="K578" s="77"/>
      <c r="L578" s="77"/>
      <c r="M578" s="119"/>
      <c r="N578" s="140"/>
      <c r="O578" s="119"/>
      <c r="P578" s="119"/>
      <c r="Q578" s="141"/>
      <c r="R578" s="122"/>
      <c r="S578" s="141"/>
      <c r="T578" s="122"/>
      <c r="U578" s="77"/>
      <c r="V578" s="77"/>
      <c r="W578" s="141"/>
      <c r="X578" s="122"/>
      <c r="Y578" s="141"/>
      <c r="Z578" s="122"/>
      <c r="AA578" s="141"/>
      <c r="AB578" s="122"/>
      <c r="AC578" s="79"/>
    </row>
    <row r="579" spans="1:29" x14ac:dyDescent="0.25">
      <c r="A579" s="77"/>
      <c r="B579" s="77"/>
      <c r="C579" s="77"/>
      <c r="D579" s="77"/>
      <c r="E579" s="77"/>
      <c r="F579" s="77"/>
      <c r="G579" s="77"/>
      <c r="H579" s="78"/>
      <c r="I579" s="77"/>
      <c r="J579" s="77"/>
      <c r="K579" s="77"/>
      <c r="L579" s="77"/>
      <c r="M579" s="119"/>
      <c r="N579" s="140"/>
      <c r="O579" s="119"/>
      <c r="P579" s="119"/>
      <c r="Q579" s="141"/>
      <c r="R579" s="122"/>
      <c r="S579" s="141"/>
      <c r="T579" s="122"/>
      <c r="U579" s="77"/>
      <c r="V579" s="77"/>
      <c r="W579" s="141"/>
      <c r="X579" s="122"/>
      <c r="Y579" s="141"/>
      <c r="Z579" s="122"/>
      <c r="AA579" s="141"/>
      <c r="AB579" s="122"/>
      <c r="AC579" s="32"/>
    </row>
    <row r="580" spans="1:29" x14ac:dyDescent="0.25">
      <c r="A580" s="77"/>
      <c r="B580" s="77"/>
      <c r="C580" s="77"/>
      <c r="D580" s="77"/>
      <c r="E580" s="77"/>
      <c r="F580" s="77"/>
      <c r="G580" s="77"/>
      <c r="H580" s="78"/>
      <c r="I580" s="77"/>
      <c r="J580" s="77"/>
      <c r="K580" s="77"/>
      <c r="L580" s="77"/>
      <c r="M580" s="119"/>
      <c r="N580" s="140"/>
      <c r="O580" s="119"/>
      <c r="P580" s="119"/>
      <c r="Q580" s="141"/>
      <c r="R580" s="122"/>
      <c r="S580" s="141"/>
      <c r="T580" s="122"/>
      <c r="U580" s="77"/>
      <c r="V580" s="77"/>
      <c r="W580" s="141"/>
      <c r="X580" s="122"/>
      <c r="Y580" s="141"/>
      <c r="Z580" s="122"/>
      <c r="AA580" s="141"/>
      <c r="AB580" s="122"/>
      <c r="AC580" s="32"/>
    </row>
    <row r="581" spans="1:29" x14ac:dyDescent="0.25">
      <c r="A581" s="77"/>
      <c r="B581" s="77"/>
      <c r="C581" s="77"/>
      <c r="D581" s="77"/>
      <c r="E581" s="77"/>
      <c r="F581" s="77"/>
      <c r="G581" s="77"/>
      <c r="H581" s="78"/>
      <c r="I581" s="77"/>
      <c r="J581" s="77"/>
      <c r="K581" s="77"/>
      <c r="L581" s="77"/>
      <c r="M581" s="119"/>
      <c r="N581" s="140"/>
      <c r="O581" s="119"/>
      <c r="P581" s="119"/>
      <c r="Q581" s="141"/>
      <c r="R581" s="122"/>
      <c r="S581" s="141"/>
      <c r="T581" s="122"/>
      <c r="U581" s="77"/>
      <c r="V581" s="77"/>
      <c r="W581" s="141"/>
      <c r="X581" s="122"/>
      <c r="Y581" s="141"/>
      <c r="Z581" s="122"/>
      <c r="AA581" s="141"/>
      <c r="AB581" s="122"/>
      <c r="AC581" s="32"/>
    </row>
    <row r="582" spans="1:29" x14ac:dyDescent="0.25">
      <c r="A582" s="77"/>
      <c r="B582" s="77"/>
      <c r="C582" s="77"/>
      <c r="D582" s="77"/>
      <c r="E582" s="77"/>
      <c r="F582" s="77"/>
      <c r="G582" s="77"/>
      <c r="H582" s="78"/>
      <c r="I582" s="77"/>
      <c r="J582" s="77"/>
      <c r="K582" s="77"/>
      <c r="L582" s="77"/>
      <c r="M582" s="119"/>
      <c r="N582" s="140"/>
      <c r="O582" s="119"/>
      <c r="P582" s="119"/>
      <c r="Q582" s="141"/>
      <c r="R582" s="122"/>
      <c r="S582" s="141"/>
      <c r="T582" s="122"/>
      <c r="U582" s="77"/>
      <c r="V582" s="77"/>
      <c r="W582" s="141"/>
      <c r="X582" s="122"/>
      <c r="Y582" s="141"/>
      <c r="Z582" s="122"/>
      <c r="AA582" s="141"/>
      <c r="AB582" s="122"/>
      <c r="AC582" s="32"/>
    </row>
    <row r="583" spans="1:29" x14ac:dyDescent="0.25">
      <c r="A583" s="77"/>
      <c r="B583" s="77"/>
      <c r="C583" s="77"/>
      <c r="D583" s="77"/>
      <c r="E583" s="77"/>
      <c r="F583" s="77"/>
      <c r="G583" s="77"/>
      <c r="H583" s="78"/>
      <c r="I583" s="77"/>
      <c r="J583" s="77"/>
      <c r="K583" s="77"/>
      <c r="L583" s="77"/>
      <c r="M583" s="119"/>
      <c r="N583" s="140"/>
      <c r="O583" s="119"/>
      <c r="P583" s="119"/>
      <c r="Q583" s="141"/>
      <c r="R583" s="122"/>
      <c r="S583" s="141"/>
      <c r="T583" s="122"/>
      <c r="U583" s="77"/>
      <c r="V583" s="77"/>
      <c r="W583" s="141"/>
      <c r="X583" s="122"/>
      <c r="Y583" s="141"/>
      <c r="Z583" s="122"/>
      <c r="AA583" s="141"/>
      <c r="AB583" s="122"/>
      <c r="AC583" s="32"/>
    </row>
    <row r="584" spans="1:29" x14ac:dyDescent="0.25">
      <c r="A584" s="77"/>
      <c r="B584" s="77"/>
      <c r="C584" s="77"/>
      <c r="D584" s="77"/>
      <c r="E584" s="77"/>
      <c r="F584" s="77"/>
      <c r="G584" s="77"/>
      <c r="H584" s="78"/>
      <c r="I584" s="77"/>
      <c r="J584" s="77"/>
      <c r="K584" s="77"/>
      <c r="L584" s="77"/>
      <c r="M584" s="119"/>
      <c r="N584" s="140"/>
      <c r="O584" s="119"/>
      <c r="P584" s="119"/>
      <c r="Q584" s="141"/>
      <c r="R584" s="122"/>
      <c r="S584" s="141"/>
      <c r="T584" s="122"/>
      <c r="U584" s="77"/>
      <c r="V584" s="77"/>
      <c r="W584" s="141"/>
      <c r="X584" s="122"/>
      <c r="Y584" s="141"/>
      <c r="Z584" s="122"/>
      <c r="AA584" s="141"/>
      <c r="AB584" s="122"/>
      <c r="AC584" s="32"/>
    </row>
    <row r="585" spans="1:29" x14ac:dyDescent="0.25">
      <c r="A585" s="77"/>
      <c r="B585" s="77"/>
      <c r="C585" s="77"/>
      <c r="D585" s="77"/>
      <c r="E585" s="77"/>
      <c r="F585" s="77"/>
      <c r="G585" s="77"/>
      <c r="H585" s="78"/>
      <c r="I585" s="77"/>
      <c r="J585" s="77"/>
      <c r="K585" s="77"/>
      <c r="L585" s="77"/>
      <c r="M585" s="119"/>
      <c r="N585" s="140"/>
      <c r="O585" s="119"/>
      <c r="P585" s="119"/>
      <c r="Q585" s="141"/>
      <c r="R585" s="122"/>
      <c r="S585" s="141"/>
      <c r="T585" s="122"/>
      <c r="U585" s="77"/>
      <c r="V585" s="77"/>
      <c r="W585" s="141"/>
      <c r="X585" s="122"/>
      <c r="Y585" s="141"/>
      <c r="Z585" s="122"/>
      <c r="AA585" s="141"/>
      <c r="AB585" s="122"/>
      <c r="AC585" s="32"/>
    </row>
    <row r="586" spans="1:29" x14ac:dyDescent="0.25">
      <c r="A586" s="77"/>
      <c r="B586" s="77"/>
      <c r="C586" s="77"/>
      <c r="D586" s="77"/>
      <c r="E586" s="77"/>
      <c r="F586" s="77"/>
      <c r="G586" s="77"/>
      <c r="H586" s="78"/>
      <c r="I586" s="77"/>
      <c r="J586" s="77"/>
      <c r="K586" s="77"/>
      <c r="L586" s="77"/>
      <c r="M586" s="119"/>
      <c r="N586" s="140"/>
      <c r="O586" s="119"/>
      <c r="P586" s="119"/>
      <c r="Q586" s="141"/>
      <c r="R586" s="122"/>
      <c r="S586" s="141"/>
      <c r="T586" s="122"/>
      <c r="U586" s="77"/>
      <c r="V586" s="77"/>
      <c r="W586" s="141"/>
      <c r="X586" s="122"/>
      <c r="Y586" s="141"/>
      <c r="Z586" s="122"/>
      <c r="AA586" s="141"/>
      <c r="AB586" s="122"/>
      <c r="AC586" s="32"/>
    </row>
    <row r="587" spans="1:29" x14ac:dyDescent="0.25">
      <c r="A587" s="77"/>
      <c r="B587" s="77"/>
      <c r="C587" s="77"/>
      <c r="D587" s="77"/>
      <c r="E587" s="77"/>
      <c r="F587" s="77"/>
      <c r="G587" s="77"/>
      <c r="H587" s="78"/>
      <c r="I587" s="77"/>
      <c r="J587" s="77"/>
      <c r="K587" s="77"/>
      <c r="L587" s="77"/>
      <c r="M587" s="119"/>
      <c r="N587" s="140"/>
      <c r="O587" s="119"/>
      <c r="P587" s="119"/>
      <c r="Q587" s="141"/>
      <c r="R587" s="122"/>
      <c r="S587" s="141"/>
      <c r="T587" s="122"/>
      <c r="U587" s="77"/>
      <c r="V587" s="77"/>
      <c r="W587" s="141"/>
      <c r="X587" s="122"/>
      <c r="Y587" s="141"/>
      <c r="Z587" s="122"/>
      <c r="AA587" s="141"/>
      <c r="AB587" s="122"/>
      <c r="AC587" s="32"/>
    </row>
    <row r="588" spans="1:29" x14ac:dyDescent="0.25">
      <c r="A588" s="77"/>
      <c r="B588" s="77"/>
      <c r="C588" s="77"/>
      <c r="D588" s="77"/>
      <c r="E588" s="77"/>
      <c r="F588" s="77"/>
      <c r="G588" s="77"/>
      <c r="H588" s="78"/>
      <c r="I588" s="77"/>
      <c r="J588" s="77"/>
      <c r="K588" s="77"/>
      <c r="L588" s="77"/>
      <c r="M588" s="119"/>
      <c r="N588" s="140"/>
      <c r="O588" s="119"/>
      <c r="P588" s="119"/>
      <c r="Q588" s="141"/>
      <c r="R588" s="122"/>
      <c r="S588" s="141"/>
      <c r="T588" s="122"/>
      <c r="U588" s="77"/>
      <c r="V588" s="77"/>
      <c r="W588" s="141"/>
      <c r="X588" s="122"/>
      <c r="Y588" s="141"/>
      <c r="Z588" s="122"/>
      <c r="AA588" s="141"/>
      <c r="AB588" s="122"/>
      <c r="AC588" s="32"/>
    </row>
    <row r="589" spans="1:29" x14ac:dyDescent="0.25">
      <c r="A589" s="77"/>
      <c r="B589" s="77"/>
      <c r="C589" s="77"/>
      <c r="D589" s="77"/>
      <c r="E589" s="77"/>
      <c r="F589" s="77"/>
      <c r="G589" s="77"/>
      <c r="H589" s="78"/>
      <c r="I589" s="77"/>
      <c r="J589" s="77"/>
      <c r="K589" s="77"/>
      <c r="L589" s="77"/>
      <c r="M589" s="119"/>
      <c r="N589" s="140"/>
      <c r="O589" s="119"/>
      <c r="P589" s="119"/>
      <c r="Q589" s="141"/>
      <c r="R589" s="122"/>
      <c r="S589" s="141"/>
      <c r="T589" s="122"/>
      <c r="U589" s="77"/>
      <c r="V589" s="77"/>
      <c r="W589" s="141"/>
      <c r="X589" s="122"/>
      <c r="Y589" s="141"/>
      <c r="Z589" s="122"/>
      <c r="AA589" s="141"/>
      <c r="AB589" s="122"/>
      <c r="AC589" s="32"/>
    </row>
    <row r="590" spans="1:29" x14ac:dyDescent="0.25">
      <c r="A590" s="77"/>
      <c r="B590" s="77"/>
      <c r="C590" s="77"/>
      <c r="D590" s="77"/>
      <c r="E590" s="77"/>
      <c r="F590" s="77"/>
      <c r="G590" s="77"/>
      <c r="H590" s="78"/>
      <c r="I590" s="77"/>
      <c r="J590" s="77"/>
      <c r="K590" s="77"/>
      <c r="L590" s="77"/>
      <c r="M590" s="119"/>
      <c r="N590" s="140"/>
      <c r="O590" s="119"/>
      <c r="P590" s="119"/>
      <c r="Q590" s="141"/>
      <c r="R590" s="122"/>
      <c r="S590" s="141"/>
      <c r="T590" s="122"/>
      <c r="U590" s="77"/>
      <c r="V590" s="77"/>
      <c r="W590" s="141"/>
      <c r="X590" s="122"/>
      <c r="Y590" s="141"/>
      <c r="Z590" s="122"/>
      <c r="AA590" s="141"/>
      <c r="AB590" s="122"/>
      <c r="AC590" s="32"/>
    </row>
    <row r="591" spans="1:29" x14ac:dyDescent="0.25">
      <c r="A591" s="77"/>
      <c r="B591" s="77"/>
      <c r="C591" s="77"/>
      <c r="D591" s="77"/>
      <c r="E591" s="77"/>
      <c r="F591" s="77"/>
      <c r="G591" s="77"/>
      <c r="H591" s="78"/>
      <c r="I591" s="77"/>
      <c r="J591" s="77"/>
      <c r="K591" s="77"/>
      <c r="L591" s="77"/>
      <c r="M591" s="119"/>
      <c r="N591" s="140"/>
      <c r="O591" s="119"/>
      <c r="P591" s="119"/>
      <c r="Q591" s="141"/>
      <c r="R591" s="122"/>
      <c r="S591" s="141"/>
      <c r="T591" s="122"/>
      <c r="U591" s="77"/>
      <c r="V591" s="77"/>
      <c r="W591" s="141"/>
      <c r="X591" s="122"/>
      <c r="Y591" s="141"/>
      <c r="Z591" s="122"/>
      <c r="AA591" s="141"/>
      <c r="AB591" s="122"/>
      <c r="AC591" s="32"/>
    </row>
    <row r="592" spans="1:29" x14ac:dyDescent="0.25">
      <c r="A592" s="77"/>
      <c r="B592" s="77"/>
      <c r="C592" s="77"/>
      <c r="D592" s="77"/>
      <c r="E592" s="77"/>
      <c r="F592" s="77"/>
      <c r="G592" s="77"/>
      <c r="H592" s="78"/>
      <c r="I592" s="77"/>
      <c r="J592" s="77"/>
      <c r="K592" s="77"/>
      <c r="L592" s="77"/>
      <c r="M592" s="119"/>
      <c r="N592" s="140"/>
      <c r="O592" s="119"/>
      <c r="P592" s="119"/>
      <c r="Q592" s="141"/>
      <c r="R592" s="122"/>
      <c r="S592" s="141"/>
      <c r="T592" s="122"/>
      <c r="U592" s="77"/>
      <c r="V592" s="77"/>
      <c r="W592" s="141"/>
      <c r="X592" s="122"/>
      <c r="Y592" s="141"/>
      <c r="Z592" s="122"/>
      <c r="AA592" s="141"/>
      <c r="AB592" s="122"/>
      <c r="AC592" s="32"/>
    </row>
    <row r="593" spans="1:29" x14ac:dyDescent="0.25">
      <c r="A593" s="77"/>
      <c r="B593" s="77"/>
      <c r="C593" s="77"/>
      <c r="D593" s="77"/>
      <c r="E593" s="77"/>
      <c r="F593" s="77"/>
      <c r="G593" s="77"/>
      <c r="H593" s="78"/>
      <c r="I593" s="77"/>
      <c r="J593" s="77"/>
      <c r="K593" s="77"/>
      <c r="L593" s="77"/>
      <c r="M593" s="119"/>
      <c r="N593" s="140"/>
      <c r="O593" s="119"/>
      <c r="P593" s="119"/>
      <c r="Q593" s="141"/>
      <c r="R593" s="122"/>
      <c r="S593" s="141"/>
      <c r="T593" s="122"/>
      <c r="U593" s="77"/>
      <c r="V593" s="77"/>
      <c r="W593" s="141"/>
      <c r="X593" s="122"/>
      <c r="Y593" s="141"/>
      <c r="Z593" s="122"/>
      <c r="AA593" s="141"/>
      <c r="AB593" s="122"/>
      <c r="AC593" s="32"/>
    </row>
    <row r="594" spans="1:29" x14ac:dyDescent="0.25">
      <c r="A594" s="77"/>
      <c r="B594" s="77"/>
      <c r="C594" s="77"/>
      <c r="D594" s="77"/>
      <c r="E594" s="77"/>
      <c r="F594" s="77"/>
      <c r="G594" s="77"/>
      <c r="H594" s="78"/>
      <c r="I594" s="77"/>
      <c r="J594" s="77"/>
      <c r="K594" s="77"/>
      <c r="L594" s="77"/>
      <c r="M594" s="119"/>
      <c r="N594" s="140"/>
      <c r="O594" s="119"/>
      <c r="P594" s="119"/>
      <c r="Q594" s="141"/>
      <c r="R594" s="122"/>
      <c r="S594" s="141"/>
      <c r="T594" s="122"/>
      <c r="U594" s="77"/>
      <c r="V594" s="77"/>
      <c r="W594" s="141"/>
      <c r="X594" s="122"/>
      <c r="Y594" s="141"/>
      <c r="Z594" s="122"/>
      <c r="AA594" s="141"/>
      <c r="AB594" s="122"/>
      <c r="AC594" s="32"/>
    </row>
    <row r="595" spans="1:29" x14ac:dyDescent="0.25">
      <c r="A595" s="77"/>
      <c r="B595" s="77"/>
      <c r="C595" s="77"/>
      <c r="D595" s="77"/>
      <c r="E595" s="77"/>
      <c r="F595" s="77"/>
      <c r="G595" s="77"/>
      <c r="H595" s="78"/>
      <c r="I595" s="77"/>
      <c r="J595" s="77"/>
      <c r="K595" s="77"/>
      <c r="L595" s="77"/>
      <c r="M595" s="119"/>
      <c r="N595" s="140"/>
      <c r="O595" s="119"/>
      <c r="P595" s="119"/>
      <c r="Q595" s="141"/>
      <c r="R595" s="122"/>
      <c r="S595" s="141"/>
      <c r="T595" s="122"/>
      <c r="U595" s="77"/>
      <c r="V595" s="77"/>
      <c r="W595" s="141"/>
      <c r="X595" s="122"/>
      <c r="Y595" s="141"/>
      <c r="Z595" s="122"/>
      <c r="AA595" s="141"/>
      <c r="AB595" s="122"/>
      <c r="AC595" s="32"/>
    </row>
    <row r="596" spans="1:29" x14ac:dyDescent="0.25">
      <c r="A596" s="77"/>
      <c r="B596" s="77"/>
      <c r="C596" s="77"/>
      <c r="D596" s="77"/>
      <c r="E596" s="77"/>
      <c r="F596" s="77"/>
      <c r="G596" s="77"/>
      <c r="H596" s="78"/>
      <c r="I596" s="77"/>
      <c r="J596" s="77"/>
      <c r="K596" s="77"/>
      <c r="L596" s="77"/>
      <c r="M596" s="119"/>
      <c r="N596" s="140"/>
      <c r="O596" s="119"/>
      <c r="P596" s="119"/>
      <c r="Q596" s="141"/>
      <c r="R596" s="122"/>
      <c r="S596" s="141"/>
      <c r="T596" s="122"/>
      <c r="U596" s="77"/>
      <c r="V596" s="77"/>
      <c r="W596" s="141"/>
      <c r="X596" s="122"/>
      <c r="Y596" s="141"/>
      <c r="Z596" s="122"/>
      <c r="AA596" s="141"/>
      <c r="AB596" s="122"/>
      <c r="AC596" s="32"/>
    </row>
    <row r="597" spans="1:29" x14ac:dyDescent="0.25">
      <c r="A597" s="77"/>
      <c r="B597" s="77"/>
      <c r="C597" s="77"/>
      <c r="D597" s="77"/>
      <c r="E597" s="77"/>
      <c r="F597" s="77"/>
      <c r="G597" s="77"/>
      <c r="H597" s="78"/>
      <c r="I597" s="77"/>
      <c r="J597" s="77"/>
      <c r="K597" s="77"/>
      <c r="L597" s="77"/>
      <c r="M597" s="119"/>
      <c r="N597" s="140"/>
      <c r="O597" s="119"/>
      <c r="P597" s="119"/>
      <c r="Q597" s="141"/>
      <c r="R597" s="122"/>
      <c r="S597" s="141"/>
      <c r="T597" s="122"/>
      <c r="U597" s="77"/>
      <c r="V597" s="77"/>
      <c r="W597" s="141"/>
      <c r="X597" s="122"/>
      <c r="Y597" s="141"/>
      <c r="Z597" s="122"/>
      <c r="AA597" s="141"/>
      <c r="AB597" s="122"/>
      <c r="AC597" s="32"/>
    </row>
    <row r="598" spans="1:29" x14ac:dyDescent="0.25">
      <c r="A598" s="77"/>
      <c r="B598" s="77"/>
      <c r="C598" s="77"/>
      <c r="D598" s="77"/>
      <c r="E598" s="77"/>
      <c r="F598" s="77"/>
      <c r="G598" s="77"/>
      <c r="H598" s="78"/>
      <c r="I598" s="77"/>
      <c r="J598" s="77"/>
      <c r="K598" s="77"/>
      <c r="L598" s="77"/>
      <c r="M598" s="119"/>
      <c r="N598" s="140"/>
      <c r="O598" s="119"/>
      <c r="P598" s="119"/>
      <c r="Q598" s="141"/>
      <c r="R598" s="122"/>
      <c r="S598" s="141"/>
      <c r="T598" s="122"/>
      <c r="U598" s="77"/>
      <c r="V598" s="77"/>
      <c r="W598" s="141"/>
      <c r="X598" s="122"/>
      <c r="Y598" s="141"/>
      <c r="Z598" s="122"/>
      <c r="AA598" s="141"/>
      <c r="AB598" s="122"/>
      <c r="AC598" s="32"/>
    </row>
    <row r="599" spans="1:29" x14ac:dyDescent="0.25">
      <c r="A599" s="77"/>
      <c r="B599" s="77"/>
      <c r="C599" s="77"/>
      <c r="D599" s="77"/>
      <c r="E599" s="77"/>
      <c r="F599" s="77"/>
      <c r="G599" s="77"/>
      <c r="H599" s="78"/>
      <c r="I599" s="77"/>
      <c r="J599" s="77"/>
      <c r="K599" s="77"/>
      <c r="L599" s="77"/>
      <c r="M599" s="119"/>
      <c r="N599" s="140"/>
      <c r="O599" s="119"/>
      <c r="P599" s="119"/>
      <c r="Q599" s="141"/>
      <c r="R599" s="122"/>
      <c r="S599" s="141"/>
      <c r="T599" s="122"/>
      <c r="U599" s="77"/>
      <c r="V599" s="77"/>
      <c r="W599" s="141"/>
      <c r="X599" s="122"/>
      <c r="Y599" s="141"/>
      <c r="Z599" s="122"/>
      <c r="AA599" s="141"/>
      <c r="AB599" s="122"/>
      <c r="AC599" s="32"/>
    </row>
    <row r="600" spans="1:29" x14ac:dyDescent="0.25">
      <c r="A600" s="77"/>
      <c r="B600" s="77"/>
      <c r="C600" s="77"/>
      <c r="D600" s="77"/>
      <c r="E600" s="77"/>
      <c r="F600" s="77"/>
      <c r="G600" s="77"/>
      <c r="H600" s="78"/>
      <c r="I600" s="77"/>
      <c r="J600" s="77"/>
      <c r="K600" s="77"/>
      <c r="L600" s="77"/>
      <c r="M600" s="119"/>
      <c r="N600" s="140"/>
      <c r="O600" s="119"/>
      <c r="P600" s="119"/>
      <c r="Q600" s="141"/>
      <c r="R600" s="122"/>
      <c r="S600" s="141"/>
      <c r="T600" s="122"/>
      <c r="U600" s="77"/>
      <c r="V600" s="77"/>
      <c r="W600" s="141"/>
      <c r="X600" s="122"/>
      <c r="Y600" s="141"/>
      <c r="Z600" s="122"/>
      <c r="AA600" s="141"/>
      <c r="AB600" s="122"/>
      <c r="AC600" s="32"/>
    </row>
    <row r="601" spans="1:29" x14ac:dyDescent="0.25">
      <c r="A601" s="77"/>
      <c r="B601" s="77"/>
      <c r="C601" s="77"/>
      <c r="D601" s="77"/>
      <c r="E601" s="77"/>
      <c r="F601" s="77"/>
      <c r="G601" s="77"/>
      <c r="H601" s="78"/>
      <c r="I601" s="77"/>
      <c r="J601" s="77"/>
      <c r="K601" s="77"/>
      <c r="L601" s="77"/>
      <c r="M601" s="119"/>
      <c r="N601" s="140"/>
      <c r="O601" s="119"/>
      <c r="P601" s="119"/>
      <c r="Q601" s="141"/>
      <c r="R601" s="122"/>
      <c r="S601" s="141"/>
      <c r="T601" s="122"/>
      <c r="U601" s="77"/>
      <c r="V601" s="77"/>
      <c r="W601" s="141"/>
      <c r="X601" s="122"/>
      <c r="Y601" s="141"/>
      <c r="Z601" s="122"/>
      <c r="AA601" s="141"/>
      <c r="AB601" s="122"/>
      <c r="AC601" s="32"/>
    </row>
    <row r="602" spans="1:29" x14ac:dyDescent="0.25">
      <c r="A602" s="77"/>
      <c r="B602" s="77"/>
      <c r="C602" s="77"/>
      <c r="D602" s="77"/>
      <c r="E602" s="77"/>
      <c r="F602" s="77"/>
      <c r="G602" s="77"/>
      <c r="H602" s="78"/>
      <c r="I602" s="77"/>
      <c r="J602" s="77"/>
      <c r="K602" s="77"/>
      <c r="L602" s="77"/>
      <c r="M602" s="119"/>
      <c r="N602" s="140"/>
      <c r="O602" s="119"/>
      <c r="P602" s="119"/>
      <c r="Q602" s="141"/>
      <c r="R602" s="122"/>
      <c r="S602" s="141"/>
      <c r="T602" s="122"/>
      <c r="U602" s="77"/>
      <c r="V602" s="77"/>
      <c r="W602" s="141"/>
      <c r="X602" s="122"/>
      <c r="Y602" s="141"/>
      <c r="Z602" s="122"/>
      <c r="AA602" s="141"/>
      <c r="AB602" s="122"/>
      <c r="AC602" s="32"/>
    </row>
    <row r="603" spans="1:29" x14ac:dyDescent="0.25">
      <c r="A603" s="77"/>
      <c r="B603" s="77"/>
      <c r="C603" s="77"/>
      <c r="D603" s="77"/>
      <c r="E603" s="77"/>
      <c r="F603" s="77"/>
      <c r="G603" s="77"/>
      <c r="H603" s="78"/>
      <c r="I603" s="77"/>
      <c r="J603" s="77"/>
      <c r="K603" s="77"/>
      <c r="L603" s="77"/>
      <c r="M603" s="119"/>
      <c r="N603" s="140"/>
      <c r="O603" s="119"/>
      <c r="P603" s="119"/>
      <c r="Q603" s="141"/>
      <c r="R603" s="122"/>
      <c r="S603" s="141"/>
      <c r="T603" s="122"/>
      <c r="U603" s="77"/>
      <c r="V603" s="77"/>
      <c r="W603" s="141"/>
      <c r="X603" s="122"/>
      <c r="Y603" s="141"/>
      <c r="Z603" s="122"/>
      <c r="AA603" s="141"/>
      <c r="AB603" s="122"/>
      <c r="AC603" s="32"/>
    </row>
    <row r="604" spans="1:29" x14ac:dyDescent="0.25">
      <c r="A604" s="77"/>
      <c r="B604" s="77"/>
      <c r="C604" s="77"/>
      <c r="D604" s="77"/>
      <c r="E604" s="77"/>
      <c r="F604" s="77"/>
      <c r="G604" s="77"/>
      <c r="H604" s="78"/>
      <c r="I604" s="77"/>
      <c r="J604" s="77"/>
      <c r="K604" s="77"/>
      <c r="L604" s="77"/>
      <c r="M604" s="119"/>
      <c r="N604" s="140"/>
      <c r="O604" s="119"/>
      <c r="P604" s="119"/>
      <c r="Q604" s="141"/>
      <c r="R604" s="122"/>
      <c r="S604" s="141"/>
      <c r="T604" s="122"/>
      <c r="U604" s="77"/>
      <c r="V604" s="77"/>
      <c r="W604" s="141"/>
      <c r="X604" s="122"/>
      <c r="Y604" s="141"/>
      <c r="Z604" s="122"/>
      <c r="AA604" s="141"/>
      <c r="AB604" s="122"/>
      <c r="AC604" s="32"/>
    </row>
    <row r="605" spans="1:29" x14ac:dyDescent="0.25">
      <c r="A605" s="77"/>
      <c r="B605" s="77"/>
      <c r="C605" s="77"/>
      <c r="D605" s="77"/>
      <c r="E605" s="77"/>
      <c r="F605" s="77"/>
      <c r="G605" s="77"/>
      <c r="H605" s="78"/>
      <c r="I605" s="77"/>
      <c r="J605" s="77"/>
      <c r="K605" s="77"/>
      <c r="L605" s="77"/>
      <c r="M605" s="119"/>
      <c r="N605" s="140"/>
      <c r="O605" s="119"/>
      <c r="P605" s="119"/>
      <c r="Q605" s="141"/>
      <c r="R605" s="122"/>
      <c r="S605" s="141"/>
      <c r="T605" s="122"/>
      <c r="U605" s="77"/>
      <c r="V605" s="77"/>
      <c r="W605" s="141"/>
      <c r="X605" s="122"/>
      <c r="Y605" s="141"/>
      <c r="Z605" s="122"/>
      <c r="AA605" s="141"/>
      <c r="AB605" s="122"/>
      <c r="AC605" s="32"/>
    </row>
    <row r="606" spans="1:29" x14ac:dyDescent="0.25">
      <c r="A606" s="77"/>
      <c r="B606" s="77"/>
      <c r="C606" s="77"/>
      <c r="D606" s="77"/>
      <c r="E606" s="77"/>
      <c r="F606" s="77"/>
      <c r="G606" s="77"/>
      <c r="H606" s="78"/>
      <c r="I606" s="77"/>
      <c r="J606" s="77"/>
      <c r="K606" s="77"/>
      <c r="L606" s="77"/>
      <c r="M606" s="119"/>
      <c r="N606" s="140"/>
      <c r="O606" s="119"/>
      <c r="P606" s="119"/>
      <c r="Q606" s="141"/>
      <c r="R606" s="122"/>
      <c r="S606" s="141"/>
      <c r="T606" s="122"/>
      <c r="U606" s="77"/>
      <c r="V606" s="77"/>
      <c r="W606" s="141"/>
      <c r="X606" s="122"/>
      <c r="Y606" s="141"/>
      <c r="Z606" s="122"/>
      <c r="AA606" s="141"/>
      <c r="AB606" s="122"/>
      <c r="AC606" s="32"/>
    </row>
    <row r="607" spans="1:29" x14ac:dyDescent="0.25">
      <c r="A607" s="77"/>
      <c r="B607" s="77"/>
      <c r="C607" s="77"/>
      <c r="D607" s="77"/>
      <c r="E607" s="77"/>
      <c r="F607" s="77"/>
      <c r="G607" s="77"/>
      <c r="H607" s="78"/>
      <c r="I607" s="77"/>
      <c r="J607" s="77"/>
      <c r="K607" s="77"/>
      <c r="L607" s="77"/>
      <c r="M607" s="119"/>
      <c r="N607" s="140"/>
      <c r="O607" s="119"/>
      <c r="P607" s="119"/>
      <c r="Q607" s="141"/>
      <c r="R607" s="122"/>
      <c r="S607" s="141"/>
      <c r="T607" s="122"/>
      <c r="U607" s="77"/>
      <c r="V607" s="77"/>
      <c r="W607" s="141"/>
      <c r="X607" s="122"/>
      <c r="Y607" s="141"/>
      <c r="Z607" s="122"/>
      <c r="AA607" s="141"/>
      <c r="AB607" s="122"/>
      <c r="AC607" s="32"/>
    </row>
    <row r="608" spans="1:29" x14ac:dyDescent="0.25">
      <c r="A608" s="77"/>
      <c r="B608" s="77"/>
      <c r="C608" s="77"/>
      <c r="D608" s="77"/>
      <c r="E608" s="77"/>
      <c r="F608" s="77"/>
      <c r="G608" s="77"/>
      <c r="H608" s="78"/>
      <c r="I608" s="77"/>
      <c r="J608" s="77"/>
      <c r="K608" s="77"/>
      <c r="L608" s="77"/>
      <c r="M608" s="119"/>
      <c r="N608" s="140"/>
      <c r="O608" s="119"/>
      <c r="P608" s="119"/>
      <c r="Q608" s="141"/>
      <c r="R608" s="122"/>
      <c r="S608" s="141"/>
      <c r="T608" s="122"/>
      <c r="U608" s="77"/>
      <c r="V608" s="77"/>
      <c r="W608" s="141"/>
      <c r="X608" s="122"/>
      <c r="Y608" s="141"/>
      <c r="Z608" s="122"/>
      <c r="AA608" s="141"/>
      <c r="AB608" s="122"/>
      <c r="AC608" s="32"/>
    </row>
    <row r="609" spans="1:29" x14ac:dyDescent="0.25">
      <c r="A609" s="77"/>
      <c r="B609" s="77"/>
      <c r="C609" s="77"/>
      <c r="D609" s="77"/>
      <c r="E609" s="77"/>
      <c r="F609" s="77"/>
      <c r="G609" s="77"/>
      <c r="H609" s="78"/>
      <c r="I609" s="77"/>
      <c r="J609" s="77"/>
      <c r="K609" s="77"/>
      <c r="L609" s="77"/>
      <c r="M609" s="119"/>
      <c r="N609" s="140"/>
      <c r="O609" s="119"/>
      <c r="P609" s="119"/>
      <c r="Q609" s="141"/>
      <c r="R609" s="122"/>
      <c r="S609" s="141"/>
      <c r="T609" s="122"/>
      <c r="U609" s="77"/>
      <c r="V609" s="77"/>
      <c r="W609" s="141"/>
      <c r="X609" s="122"/>
      <c r="Y609" s="141"/>
      <c r="Z609" s="122"/>
      <c r="AA609" s="141"/>
      <c r="AB609" s="122"/>
      <c r="AC609" s="32"/>
    </row>
    <row r="610" spans="1:29" x14ac:dyDescent="0.25">
      <c r="A610" s="77"/>
      <c r="B610" s="77"/>
      <c r="C610" s="77"/>
      <c r="D610" s="77"/>
      <c r="E610" s="77"/>
      <c r="F610" s="77"/>
      <c r="G610" s="77"/>
      <c r="H610" s="78"/>
      <c r="I610" s="77"/>
      <c r="J610" s="77"/>
      <c r="K610" s="77"/>
      <c r="L610" s="77"/>
      <c r="M610" s="119"/>
      <c r="N610" s="140"/>
      <c r="O610" s="119"/>
      <c r="P610" s="119"/>
      <c r="Q610" s="141"/>
      <c r="R610" s="122"/>
      <c r="S610" s="141"/>
      <c r="T610" s="122"/>
      <c r="U610" s="77"/>
      <c r="V610" s="77"/>
      <c r="W610" s="141"/>
      <c r="X610" s="122"/>
      <c r="Y610" s="141"/>
      <c r="Z610" s="122"/>
      <c r="AA610" s="141"/>
      <c r="AB610" s="122"/>
      <c r="AC610" s="32"/>
    </row>
    <row r="611" spans="1:29" x14ac:dyDescent="0.25">
      <c r="A611" s="77"/>
      <c r="B611" s="77"/>
      <c r="C611" s="77"/>
      <c r="D611" s="77"/>
      <c r="E611" s="77"/>
      <c r="F611" s="77"/>
      <c r="G611" s="77"/>
      <c r="H611" s="78"/>
      <c r="I611" s="77"/>
      <c r="J611" s="77"/>
      <c r="K611" s="77"/>
      <c r="L611" s="77"/>
      <c r="M611" s="119"/>
      <c r="N611" s="140"/>
      <c r="O611" s="119"/>
      <c r="P611" s="119"/>
      <c r="Q611" s="141"/>
      <c r="R611" s="122"/>
      <c r="S611" s="141"/>
      <c r="T611" s="122"/>
      <c r="U611" s="77"/>
      <c r="V611" s="77"/>
      <c r="W611" s="141"/>
      <c r="X611" s="122"/>
      <c r="Y611" s="141"/>
      <c r="Z611" s="122"/>
      <c r="AA611" s="141"/>
      <c r="AB611" s="122"/>
      <c r="AC611" s="32"/>
    </row>
    <row r="612" spans="1:29" x14ac:dyDescent="0.25">
      <c r="A612" s="77"/>
      <c r="B612" s="77"/>
      <c r="C612" s="77"/>
      <c r="D612" s="77"/>
      <c r="E612" s="77"/>
      <c r="F612" s="77"/>
      <c r="G612" s="77"/>
      <c r="H612" s="78"/>
      <c r="I612" s="77"/>
      <c r="J612" s="77"/>
      <c r="K612" s="77"/>
      <c r="L612" s="77"/>
      <c r="M612" s="119"/>
      <c r="N612" s="140"/>
      <c r="O612" s="119"/>
      <c r="P612" s="119"/>
      <c r="Q612" s="141"/>
      <c r="R612" s="122"/>
      <c r="S612" s="141"/>
      <c r="T612" s="122"/>
      <c r="U612" s="77"/>
      <c r="V612" s="77"/>
      <c r="W612" s="141"/>
      <c r="X612" s="122"/>
      <c r="Y612" s="141"/>
      <c r="Z612" s="122"/>
      <c r="AA612" s="141"/>
      <c r="AB612" s="122"/>
      <c r="AC612" s="32"/>
    </row>
    <row r="613" spans="1:29" x14ac:dyDescent="0.25">
      <c r="A613" s="77"/>
      <c r="B613" s="77"/>
      <c r="C613" s="77"/>
      <c r="D613" s="77"/>
      <c r="E613" s="77"/>
      <c r="F613" s="77"/>
      <c r="G613" s="77"/>
      <c r="H613" s="78"/>
      <c r="I613" s="77"/>
      <c r="J613" s="77"/>
      <c r="K613" s="77"/>
      <c r="L613" s="77"/>
      <c r="M613" s="119"/>
      <c r="N613" s="140"/>
      <c r="O613" s="119"/>
      <c r="P613" s="119"/>
      <c r="Q613" s="141"/>
      <c r="R613" s="122"/>
      <c r="S613" s="141"/>
      <c r="T613" s="122"/>
      <c r="U613" s="77"/>
      <c r="V613" s="77"/>
      <c r="W613" s="141"/>
      <c r="X613" s="122"/>
      <c r="Y613" s="141"/>
      <c r="Z613" s="122"/>
      <c r="AA613" s="141"/>
      <c r="AB613" s="122"/>
      <c r="AC613" s="32"/>
    </row>
    <row r="614" spans="1:29" x14ac:dyDescent="0.25">
      <c r="A614" s="77"/>
      <c r="B614" s="77"/>
      <c r="C614" s="77"/>
      <c r="D614" s="77"/>
      <c r="E614" s="77"/>
      <c r="F614" s="77"/>
      <c r="G614" s="77"/>
      <c r="H614" s="78"/>
      <c r="I614" s="77"/>
      <c r="J614" s="77"/>
      <c r="K614" s="77"/>
      <c r="L614" s="77"/>
      <c r="M614" s="119"/>
      <c r="N614" s="140"/>
      <c r="O614" s="119"/>
      <c r="P614" s="119"/>
      <c r="Q614" s="141"/>
      <c r="R614" s="122"/>
      <c r="S614" s="141"/>
      <c r="T614" s="122"/>
      <c r="U614" s="77"/>
      <c r="V614" s="77"/>
      <c r="W614" s="141"/>
      <c r="X614" s="122"/>
      <c r="Y614" s="141"/>
      <c r="Z614" s="122"/>
      <c r="AA614" s="141"/>
      <c r="AB614" s="122"/>
      <c r="AC614" s="32"/>
    </row>
    <row r="615" spans="1:29" x14ac:dyDescent="0.25">
      <c r="A615" s="77"/>
      <c r="B615" s="77"/>
      <c r="C615" s="77"/>
      <c r="D615" s="77"/>
      <c r="E615" s="77"/>
      <c r="F615" s="77"/>
      <c r="G615" s="77"/>
      <c r="H615" s="78"/>
      <c r="I615" s="77"/>
      <c r="J615" s="77"/>
      <c r="K615" s="77"/>
      <c r="L615" s="77"/>
      <c r="M615" s="119"/>
      <c r="N615" s="140"/>
      <c r="O615" s="119"/>
      <c r="P615" s="119"/>
      <c r="Q615" s="141"/>
      <c r="R615" s="122"/>
      <c r="S615" s="141"/>
      <c r="T615" s="122"/>
      <c r="U615" s="77"/>
      <c r="V615" s="77"/>
      <c r="W615" s="141"/>
      <c r="X615" s="122"/>
      <c r="Y615" s="141"/>
      <c r="Z615" s="122"/>
      <c r="AA615" s="141"/>
      <c r="AB615" s="122"/>
      <c r="AC615" s="32"/>
    </row>
    <row r="616" spans="1:29" x14ac:dyDescent="0.25">
      <c r="A616" s="77"/>
      <c r="B616" s="77"/>
      <c r="C616" s="77"/>
      <c r="D616" s="77"/>
      <c r="E616" s="77"/>
      <c r="F616" s="77"/>
      <c r="G616" s="77"/>
      <c r="H616" s="78"/>
      <c r="I616" s="77"/>
      <c r="J616" s="77"/>
      <c r="K616" s="77"/>
      <c r="L616" s="77"/>
      <c r="M616" s="119"/>
      <c r="N616" s="140"/>
      <c r="O616" s="119"/>
      <c r="P616" s="119"/>
      <c r="Q616" s="141"/>
      <c r="R616" s="122"/>
      <c r="S616" s="141"/>
      <c r="T616" s="122"/>
      <c r="U616" s="77"/>
      <c r="V616" s="77"/>
      <c r="W616" s="141"/>
      <c r="X616" s="122"/>
      <c r="Y616" s="141"/>
      <c r="Z616" s="122"/>
      <c r="AA616" s="141"/>
      <c r="AB616" s="122"/>
      <c r="AC616" s="32"/>
    </row>
    <row r="617" spans="1:29" x14ac:dyDescent="0.25">
      <c r="A617" s="77"/>
      <c r="B617" s="77"/>
      <c r="C617" s="77"/>
      <c r="D617" s="77"/>
      <c r="E617" s="77"/>
      <c r="F617" s="77"/>
      <c r="G617" s="77"/>
      <c r="H617" s="78"/>
      <c r="I617" s="77"/>
      <c r="J617" s="77"/>
      <c r="K617" s="77"/>
      <c r="L617" s="77"/>
      <c r="M617" s="119"/>
      <c r="N617" s="140"/>
      <c r="O617" s="119"/>
      <c r="P617" s="119"/>
      <c r="Q617" s="141"/>
      <c r="R617" s="122"/>
      <c r="S617" s="141"/>
      <c r="T617" s="122"/>
      <c r="U617" s="77"/>
      <c r="V617" s="77"/>
      <c r="W617" s="141"/>
      <c r="X617" s="122"/>
      <c r="Y617" s="141"/>
      <c r="Z617" s="122"/>
      <c r="AA617" s="141"/>
      <c r="AB617" s="122"/>
      <c r="AC617" s="32"/>
    </row>
    <row r="618" spans="1:29" x14ac:dyDescent="0.25">
      <c r="A618" s="77"/>
      <c r="B618" s="77"/>
      <c r="C618" s="77"/>
      <c r="D618" s="77"/>
      <c r="E618" s="77"/>
      <c r="F618" s="77"/>
      <c r="G618" s="77"/>
      <c r="H618" s="78"/>
      <c r="I618" s="77"/>
      <c r="J618" s="77"/>
      <c r="K618" s="77"/>
      <c r="L618" s="77"/>
      <c r="M618" s="119"/>
      <c r="N618" s="140"/>
      <c r="O618" s="119"/>
      <c r="P618" s="119"/>
      <c r="Q618" s="141"/>
      <c r="R618" s="122"/>
      <c r="S618" s="141"/>
      <c r="T618" s="122"/>
      <c r="U618" s="77"/>
      <c r="V618" s="77"/>
      <c r="W618" s="141"/>
      <c r="X618" s="122"/>
      <c r="Y618" s="141"/>
      <c r="Z618" s="122"/>
      <c r="AA618" s="141"/>
      <c r="AB618" s="122"/>
      <c r="AC618" s="32"/>
    </row>
    <row r="619" spans="1:29" x14ac:dyDescent="0.25">
      <c r="A619" s="77"/>
      <c r="B619" s="77"/>
      <c r="C619" s="77"/>
      <c r="D619" s="77"/>
      <c r="E619" s="77"/>
      <c r="F619" s="77"/>
      <c r="G619" s="77"/>
      <c r="H619" s="78"/>
      <c r="I619" s="77"/>
      <c r="J619" s="77"/>
      <c r="K619" s="77"/>
      <c r="L619" s="77"/>
      <c r="M619" s="119"/>
      <c r="N619" s="140"/>
      <c r="O619" s="119"/>
      <c r="P619" s="119"/>
      <c r="Q619" s="141"/>
      <c r="R619" s="122"/>
      <c r="S619" s="141"/>
      <c r="T619" s="122"/>
      <c r="U619" s="77"/>
      <c r="V619" s="77"/>
      <c r="W619" s="141"/>
      <c r="X619" s="122"/>
      <c r="Y619" s="141"/>
      <c r="Z619" s="122"/>
      <c r="AA619" s="141"/>
      <c r="AB619" s="122"/>
      <c r="AC619" s="32"/>
    </row>
    <row r="620" spans="1:29" x14ac:dyDescent="0.25">
      <c r="A620" s="77"/>
      <c r="B620" s="77"/>
      <c r="C620" s="77"/>
      <c r="D620" s="77"/>
      <c r="E620" s="77"/>
      <c r="F620" s="77"/>
      <c r="G620" s="77"/>
      <c r="H620" s="78"/>
      <c r="I620" s="77"/>
      <c r="J620" s="77"/>
      <c r="K620" s="77"/>
      <c r="L620" s="77"/>
      <c r="M620" s="119"/>
      <c r="N620" s="140"/>
      <c r="O620" s="119"/>
      <c r="P620" s="119"/>
      <c r="Q620" s="141"/>
      <c r="R620" s="122"/>
      <c r="S620" s="141"/>
      <c r="T620" s="122"/>
      <c r="U620" s="77"/>
      <c r="V620" s="77"/>
      <c r="W620" s="141"/>
      <c r="X620" s="122"/>
      <c r="Y620" s="141"/>
      <c r="Z620" s="122"/>
      <c r="AA620" s="141"/>
      <c r="AB620" s="122"/>
      <c r="AC620" s="32"/>
    </row>
    <row r="621" spans="1:29" x14ac:dyDescent="0.25">
      <c r="A621" s="77"/>
      <c r="B621" s="77"/>
      <c r="C621" s="77"/>
      <c r="D621" s="77"/>
      <c r="E621" s="77"/>
      <c r="F621" s="77"/>
      <c r="G621" s="77"/>
      <c r="H621" s="78"/>
      <c r="I621" s="77"/>
      <c r="J621" s="77"/>
      <c r="K621" s="77"/>
      <c r="L621" s="77"/>
      <c r="M621" s="119"/>
      <c r="N621" s="140"/>
      <c r="O621" s="119"/>
      <c r="P621" s="119"/>
      <c r="Q621" s="141"/>
      <c r="R621" s="122"/>
      <c r="S621" s="141"/>
      <c r="T621" s="122"/>
      <c r="U621" s="77"/>
      <c r="V621" s="77"/>
      <c r="W621" s="141"/>
      <c r="X621" s="122"/>
      <c r="Y621" s="141"/>
      <c r="Z621" s="122"/>
      <c r="AA621" s="141"/>
      <c r="AB621" s="122"/>
      <c r="AC621" s="32"/>
    </row>
    <row r="622" spans="1:29" x14ac:dyDescent="0.25">
      <c r="A622" s="77"/>
      <c r="B622" s="77"/>
      <c r="C622" s="77"/>
      <c r="D622" s="77"/>
      <c r="E622" s="77"/>
      <c r="F622" s="77"/>
      <c r="G622" s="77"/>
      <c r="H622" s="78"/>
      <c r="I622" s="77"/>
      <c r="J622" s="77"/>
      <c r="K622" s="77"/>
      <c r="L622" s="77"/>
      <c r="M622" s="119"/>
      <c r="N622" s="140"/>
      <c r="O622" s="119"/>
      <c r="P622" s="119"/>
      <c r="Q622" s="141"/>
      <c r="R622" s="122"/>
      <c r="S622" s="141"/>
      <c r="T622" s="122"/>
      <c r="U622" s="77"/>
      <c r="V622" s="77"/>
      <c r="W622" s="141"/>
      <c r="X622" s="122"/>
      <c r="Y622" s="141"/>
      <c r="Z622" s="122"/>
      <c r="AA622" s="141"/>
      <c r="AB622" s="122"/>
      <c r="AC622" s="32"/>
    </row>
    <row r="623" spans="1:29" x14ac:dyDescent="0.25">
      <c r="A623" s="77"/>
      <c r="B623" s="77"/>
      <c r="C623" s="77"/>
      <c r="D623" s="77"/>
      <c r="E623" s="77"/>
      <c r="F623" s="77"/>
      <c r="G623" s="77"/>
      <c r="H623" s="78"/>
      <c r="I623" s="77"/>
      <c r="J623" s="77"/>
      <c r="K623" s="77"/>
      <c r="L623" s="77"/>
      <c r="M623" s="119"/>
      <c r="N623" s="140"/>
      <c r="O623" s="119"/>
      <c r="P623" s="119"/>
      <c r="Q623" s="141"/>
      <c r="R623" s="122"/>
      <c r="S623" s="141"/>
      <c r="T623" s="122"/>
      <c r="U623" s="77"/>
      <c r="V623" s="77"/>
      <c r="W623" s="141"/>
      <c r="X623" s="122"/>
      <c r="Y623" s="141"/>
      <c r="Z623" s="122"/>
      <c r="AA623" s="141"/>
      <c r="AB623" s="122"/>
      <c r="AC623" s="32"/>
    </row>
    <row r="624" spans="1:29" x14ac:dyDescent="0.25">
      <c r="A624" s="77"/>
      <c r="B624" s="77"/>
      <c r="C624" s="77"/>
      <c r="D624" s="77"/>
      <c r="E624" s="77"/>
      <c r="F624" s="77"/>
      <c r="G624" s="77"/>
      <c r="H624" s="78"/>
      <c r="I624" s="77"/>
      <c r="J624" s="77"/>
      <c r="K624" s="77"/>
      <c r="L624" s="77"/>
      <c r="M624" s="119"/>
      <c r="N624" s="140"/>
      <c r="O624" s="119"/>
      <c r="P624" s="119"/>
      <c r="Q624" s="141"/>
      <c r="R624" s="122"/>
      <c r="S624" s="141"/>
      <c r="T624" s="122"/>
      <c r="U624" s="77"/>
      <c r="V624" s="77"/>
      <c r="W624" s="141"/>
      <c r="X624" s="122"/>
      <c r="Y624" s="141"/>
      <c r="Z624" s="122"/>
      <c r="AA624" s="141"/>
      <c r="AB624" s="122"/>
      <c r="AC624" s="32"/>
    </row>
    <row r="625" spans="1:29" x14ac:dyDescent="0.25">
      <c r="A625" s="77"/>
      <c r="B625" s="77"/>
      <c r="C625" s="77"/>
      <c r="D625" s="77"/>
      <c r="E625" s="77"/>
      <c r="F625" s="77"/>
      <c r="G625" s="77"/>
      <c r="H625" s="78"/>
      <c r="I625" s="77"/>
      <c r="J625" s="77"/>
      <c r="K625" s="77"/>
      <c r="L625" s="77"/>
      <c r="M625" s="119"/>
      <c r="N625" s="140"/>
      <c r="O625" s="119"/>
      <c r="P625" s="119"/>
      <c r="Q625" s="141"/>
      <c r="R625" s="122"/>
      <c r="S625" s="141"/>
      <c r="T625" s="122"/>
      <c r="U625" s="77"/>
      <c r="V625" s="77"/>
      <c r="W625" s="141"/>
      <c r="X625" s="122"/>
      <c r="Y625" s="141"/>
      <c r="Z625" s="122"/>
      <c r="AA625" s="141"/>
      <c r="AB625" s="122"/>
      <c r="AC625" s="32"/>
    </row>
    <row r="626" spans="1:29" x14ac:dyDescent="0.25">
      <c r="A626" s="77"/>
      <c r="B626" s="77"/>
      <c r="C626" s="77"/>
      <c r="D626" s="77"/>
      <c r="E626" s="77"/>
      <c r="F626" s="77"/>
      <c r="G626" s="77"/>
      <c r="H626" s="78"/>
      <c r="I626" s="77"/>
      <c r="J626" s="77"/>
      <c r="K626" s="77"/>
      <c r="L626" s="77"/>
      <c r="M626" s="119"/>
      <c r="N626" s="140"/>
      <c r="O626" s="119"/>
      <c r="P626" s="119"/>
      <c r="Q626" s="141"/>
      <c r="R626" s="122"/>
      <c r="S626" s="141"/>
      <c r="T626" s="122"/>
      <c r="U626" s="77"/>
      <c r="V626" s="77"/>
      <c r="W626" s="141"/>
      <c r="X626" s="122"/>
      <c r="Y626" s="141"/>
      <c r="Z626" s="122"/>
      <c r="AA626" s="141"/>
      <c r="AB626" s="122"/>
      <c r="AC626" s="32"/>
    </row>
    <row r="627" spans="1:29" x14ac:dyDescent="0.25">
      <c r="A627" s="77"/>
      <c r="B627" s="77"/>
      <c r="C627" s="77"/>
      <c r="D627" s="77"/>
      <c r="E627" s="77"/>
      <c r="F627" s="77"/>
      <c r="G627" s="77"/>
      <c r="H627" s="78"/>
      <c r="I627" s="77"/>
      <c r="J627" s="77"/>
      <c r="K627" s="77"/>
      <c r="L627" s="77"/>
      <c r="M627" s="119"/>
      <c r="N627" s="140"/>
      <c r="O627" s="119"/>
      <c r="P627" s="119"/>
      <c r="Q627" s="141"/>
      <c r="R627" s="122"/>
      <c r="S627" s="141"/>
      <c r="T627" s="122"/>
      <c r="U627" s="77"/>
      <c r="V627" s="77"/>
      <c r="W627" s="141"/>
      <c r="X627" s="122"/>
      <c r="Y627" s="141"/>
      <c r="Z627" s="122"/>
      <c r="AA627" s="141"/>
      <c r="AB627" s="122"/>
      <c r="AC627" s="32"/>
    </row>
    <row r="628" spans="1:29" x14ac:dyDescent="0.25">
      <c r="A628" s="77"/>
      <c r="B628" s="77"/>
      <c r="C628" s="77"/>
      <c r="D628" s="77"/>
      <c r="E628" s="77"/>
      <c r="F628" s="77"/>
      <c r="G628" s="77"/>
      <c r="H628" s="78"/>
      <c r="I628" s="77"/>
      <c r="J628" s="77"/>
      <c r="K628" s="77"/>
      <c r="L628" s="77"/>
      <c r="M628" s="119"/>
      <c r="N628" s="140"/>
      <c r="O628" s="119"/>
      <c r="P628" s="119"/>
      <c r="Q628" s="141"/>
      <c r="R628" s="122"/>
      <c r="S628" s="141"/>
      <c r="T628" s="122"/>
      <c r="U628" s="77"/>
      <c r="V628" s="77"/>
      <c r="W628" s="141"/>
      <c r="X628" s="122"/>
      <c r="Y628" s="141"/>
      <c r="Z628" s="122"/>
      <c r="AA628" s="141"/>
      <c r="AB628" s="122"/>
      <c r="AC628" s="32"/>
    </row>
    <row r="629" spans="1:29" x14ac:dyDescent="0.25">
      <c r="A629" s="77"/>
      <c r="B629" s="77"/>
      <c r="C629" s="77"/>
      <c r="D629" s="77"/>
      <c r="E629" s="77"/>
      <c r="F629" s="77"/>
      <c r="G629" s="77"/>
      <c r="H629" s="78"/>
      <c r="I629" s="77"/>
      <c r="J629" s="77"/>
      <c r="K629" s="77"/>
      <c r="L629" s="77"/>
      <c r="M629" s="119"/>
      <c r="N629" s="140"/>
      <c r="O629" s="119"/>
      <c r="P629" s="119"/>
      <c r="Q629" s="141"/>
      <c r="R629" s="122"/>
      <c r="S629" s="141"/>
      <c r="T629" s="122"/>
      <c r="U629" s="77"/>
      <c r="V629" s="77"/>
      <c r="W629" s="141"/>
      <c r="X629" s="122"/>
      <c r="Y629" s="141"/>
      <c r="Z629" s="122"/>
      <c r="AA629" s="141"/>
      <c r="AB629" s="122"/>
      <c r="AC629" s="32"/>
    </row>
    <row r="630" spans="1:29" x14ac:dyDescent="0.25">
      <c r="A630" s="77"/>
      <c r="B630" s="77"/>
      <c r="C630" s="77"/>
      <c r="D630" s="77"/>
      <c r="E630" s="77"/>
      <c r="F630" s="77"/>
      <c r="G630" s="77"/>
      <c r="H630" s="78"/>
      <c r="I630" s="77"/>
      <c r="J630" s="77"/>
      <c r="K630" s="77"/>
      <c r="L630" s="77"/>
      <c r="M630" s="119"/>
      <c r="N630" s="140"/>
      <c r="O630" s="119"/>
      <c r="P630" s="119"/>
      <c r="Q630" s="141"/>
      <c r="R630" s="122"/>
      <c r="S630" s="141"/>
      <c r="T630" s="122"/>
      <c r="U630" s="77"/>
      <c r="V630" s="77"/>
      <c r="W630" s="141"/>
      <c r="X630" s="122"/>
      <c r="Y630" s="141"/>
      <c r="Z630" s="122"/>
      <c r="AA630" s="141"/>
      <c r="AB630" s="122"/>
      <c r="AC630" s="32"/>
    </row>
    <row r="631" spans="1:29" x14ac:dyDescent="0.25">
      <c r="A631" s="77"/>
      <c r="B631" s="77"/>
      <c r="C631" s="77"/>
      <c r="D631" s="77"/>
      <c r="E631" s="77"/>
      <c r="F631" s="77"/>
      <c r="G631" s="77"/>
      <c r="H631" s="78"/>
      <c r="I631" s="77"/>
      <c r="J631" s="77"/>
      <c r="K631" s="77"/>
      <c r="L631" s="77"/>
      <c r="M631" s="119"/>
      <c r="N631" s="140"/>
      <c r="O631" s="119"/>
      <c r="P631" s="119"/>
      <c r="Q631" s="141"/>
      <c r="R631" s="122"/>
      <c r="S631" s="141"/>
      <c r="T631" s="122"/>
      <c r="U631" s="77"/>
      <c r="V631" s="77"/>
      <c r="W631" s="141"/>
      <c r="X631" s="122"/>
      <c r="Y631" s="141"/>
      <c r="Z631" s="122"/>
      <c r="AA631" s="141"/>
      <c r="AB631" s="122"/>
      <c r="AC631" s="32"/>
    </row>
    <row r="632" spans="1:29" x14ac:dyDescent="0.25">
      <c r="A632" s="77"/>
      <c r="B632" s="77"/>
      <c r="C632" s="77"/>
      <c r="D632" s="77"/>
      <c r="E632" s="77"/>
      <c r="F632" s="77"/>
      <c r="G632" s="77"/>
      <c r="H632" s="78"/>
      <c r="I632" s="77"/>
      <c r="J632" s="77"/>
      <c r="K632" s="77"/>
      <c r="L632" s="77"/>
      <c r="M632" s="119"/>
      <c r="N632" s="140"/>
      <c r="O632" s="119"/>
      <c r="P632" s="119"/>
      <c r="Q632" s="141"/>
      <c r="R632" s="122"/>
      <c r="S632" s="141"/>
      <c r="T632" s="122"/>
      <c r="U632" s="77"/>
      <c r="V632" s="77"/>
      <c r="W632" s="141"/>
      <c r="X632" s="122"/>
      <c r="Y632" s="141"/>
      <c r="Z632" s="122"/>
      <c r="AA632" s="141"/>
      <c r="AB632" s="122"/>
      <c r="AC632" s="32"/>
    </row>
    <row r="633" spans="1:29" x14ac:dyDescent="0.25">
      <c r="A633" s="77"/>
      <c r="B633" s="77"/>
      <c r="C633" s="77"/>
      <c r="D633" s="77"/>
      <c r="E633" s="77"/>
      <c r="F633" s="77"/>
      <c r="G633" s="77"/>
      <c r="H633" s="78"/>
      <c r="I633" s="77"/>
      <c r="J633" s="77"/>
      <c r="K633" s="77"/>
      <c r="L633" s="77"/>
      <c r="M633" s="119"/>
      <c r="N633" s="140"/>
      <c r="O633" s="119"/>
      <c r="P633" s="119"/>
      <c r="Q633" s="141"/>
      <c r="R633" s="122"/>
      <c r="S633" s="141"/>
      <c r="T633" s="122"/>
      <c r="U633" s="77"/>
      <c r="V633" s="77"/>
      <c r="W633" s="141"/>
      <c r="X633" s="122"/>
      <c r="Y633" s="141"/>
      <c r="Z633" s="122"/>
      <c r="AA633" s="141"/>
      <c r="AB633" s="122"/>
      <c r="AC633" s="32"/>
    </row>
    <row r="634" spans="1:29" x14ac:dyDescent="0.25">
      <c r="A634" s="77"/>
      <c r="B634" s="77"/>
      <c r="C634" s="77"/>
      <c r="D634" s="77"/>
      <c r="E634" s="77"/>
      <c r="F634" s="77"/>
      <c r="G634" s="77"/>
      <c r="H634" s="78"/>
      <c r="I634" s="77"/>
      <c r="J634" s="77"/>
      <c r="K634" s="77"/>
      <c r="L634" s="77"/>
      <c r="M634" s="119"/>
      <c r="N634" s="140"/>
      <c r="O634" s="119"/>
      <c r="P634" s="119"/>
      <c r="Q634" s="141"/>
      <c r="R634" s="122"/>
      <c r="S634" s="141"/>
      <c r="T634" s="122"/>
      <c r="U634" s="77"/>
      <c r="V634" s="77"/>
      <c r="W634" s="141"/>
      <c r="X634" s="122"/>
      <c r="Y634" s="141"/>
      <c r="Z634" s="122"/>
      <c r="AA634" s="141"/>
      <c r="AB634" s="122"/>
      <c r="AC634" s="32"/>
    </row>
    <row r="635" spans="1:29" x14ac:dyDescent="0.25">
      <c r="A635" s="77"/>
      <c r="B635" s="77"/>
      <c r="C635" s="77"/>
      <c r="D635" s="77"/>
      <c r="E635" s="77"/>
      <c r="F635" s="77"/>
      <c r="G635" s="77"/>
      <c r="H635" s="78"/>
      <c r="I635" s="77"/>
      <c r="J635" s="77"/>
      <c r="K635" s="77"/>
      <c r="L635" s="77"/>
      <c r="M635" s="119"/>
      <c r="N635" s="140"/>
      <c r="O635" s="119"/>
      <c r="P635" s="119"/>
      <c r="Q635" s="141"/>
      <c r="R635" s="122"/>
      <c r="S635" s="141"/>
      <c r="T635" s="122"/>
      <c r="U635" s="77"/>
      <c r="V635" s="77"/>
      <c r="W635" s="141"/>
      <c r="X635" s="122"/>
      <c r="Y635" s="141"/>
      <c r="Z635" s="122"/>
      <c r="AA635" s="141"/>
      <c r="AB635" s="122"/>
      <c r="AC635" s="32"/>
    </row>
    <row r="636" spans="1:29" x14ac:dyDescent="0.25">
      <c r="A636" s="77"/>
      <c r="B636" s="77"/>
      <c r="C636" s="77"/>
      <c r="D636" s="77"/>
      <c r="E636" s="77"/>
      <c r="F636" s="77"/>
      <c r="G636" s="77"/>
      <c r="H636" s="78"/>
      <c r="I636" s="77"/>
      <c r="J636" s="77"/>
      <c r="K636" s="77"/>
      <c r="L636" s="77"/>
      <c r="M636" s="119"/>
      <c r="N636" s="140"/>
      <c r="O636" s="119"/>
      <c r="P636" s="119"/>
      <c r="Q636" s="141"/>
      <c r="R636" s="122"/>
      <c r="S636" s="141"/>
      <c r="T636" s="122"/>
      <c r="U636" s="77"/>
      <c r="V636" s="77"/>
      <c r="W636" s="141"/>
      <c r="X636" s="122"/>
      <c r="Y636" s="141"/>
      <c r="Z636" s="122"/>
      <c r="AA636" s="141"/>
      <c r="AB636" s="122"/>
      <c r="AC636" s="32"/>
    </row>
    <row r="637" spans="1:29" x14ac:dyDescent="0.25">
      <c r="A637" s="77"/>
      <c r="B637" s="77"/>
      <c r="C637" s="77"/>
      <c r="D637" s="77"/>
      <c r="E637" s="77"/>
      <c r="F637" s="77"/>
      <c r="G637" s="77"/>
      <c r="H637" s="78"/>
      <c r="I637" s="77"/>
      <c r="J637" s="77"/>
      <c r="K637" s="77"/>
      <c r="L637" s="77"/>
      <c r="M637" s="119"/>
      <c r="N637" s="140"/>
      <c r="O637" s="119"/>
      <c r="P637" s="119"/>
      <c r="Q637" s="141"/>
      <c r="R637" s="122"/>
      <c r="S637" s="141"/>
      <c r="T637" s="122"/>
      <c r="U637" s="77"/>
      <c r="V637" s="77"/>
      <c r="W637" s="141"/>
      <c r="X637" s="122"/>
      <c r="Y637" s="141"/>
      <c r="Z637" s="122"/>
      <c r="AA637" s="141"/>
      <c r="AB637" s="122"/>
      <c r="AC637" s="32"/>
    </row>
    <row r="638" spans="1:29" x14ac:dyDescent="0.25">
      <c r="A638" s="77"/>
      <c r="B638" s="77"/>
      <c r="C638" s="77"/>
      <c r="D638" s="77"/>
      <c r="E638" s="77"/>
      <c r="F638" s="77"/>
      <c r="G638" s="77"/>
      <c r="H638" s="78"/>
      <c r="I638" s="77"/>
      <c r="J638" s="77"/>
      <c r="K638" s="77"/>
      <c r="L638" s="77"/>
      <c r="M638" s="119"/>
      <c r="N638" s="140"/>
      <c r="O638" s="119"/>
      <c r="P638" s="119"/>
      <c r="Q638" s="141"/>
      <c r="R638" s="122"/>
      <c r="S638" s="141"/>
      <c r="T638" s="122"/>
      <c r="U638" s="77"/>
      <c r="V638" s="77"/>
      <c r="W638" s="141"/>
      <c r="X638" s="122"/>
      <c r="Y638" s="141"/>
      <c r="Z638" s="122"/>
      <c r="AA638" s="141"/>
      <c r="AB638" s="122"/>
      <c r="AC638" s="32"/>
    </row>
    <row r="639" spans="1:29" x14ac:dyDescent="0.25">
      <c r="A639" s="77"/>
      <c r="B639" s="77"/>
      <c r="C639" s="77"/>
      <c r="D639" s="77"/>
      <c r="E639" s="77"/>
      <c r="F639" s="77"/>
      <c r="G639" s="77"/>
      <c r="H639" s="78"/>
      <c r="I639" s="77"/>
      <c r="J639" s="77"/>
      <c r="K639" s="77"/>
      <c r="L639" s="77"/>
      <c r="M639" s="119"/>
      <c r="N639" s="140"/>
      <c r="O639" s="119"/>
      <c r="P639" s="119"/>
      <c r="Q639" s="141"/>
      <c r="R639" s="122"/>
      <c r="S639" s="141"/>
      <c r="T639" s="122"/>
      <c r="U639" s="77"/>
      <c r="V639" s="77"/>
      <c r="W639" s="141"/>
      <c r="X639" s="122"/>
      <c r="Y639" s="141"/>
      <c r="Z639" s="122"/>
      <c r="AA639" s="141"/>
      <c r="AB639" s="122"/>
      <c r="AC639" s="32"/>
    </row>
    <row r="640" spans="1:29" x14ac:dyDescent="0.25">
      <c r="A640" s="77"/>
      <c r="B640" s="77"/>
      <c r="C640" s="77"/>
      <c r="D640" s="77"/>
      <c r="E640" s="77"/>
      <c r="F640" s="77"/>
      <c r="G640" s="77"/>
      <c r="H640" s="78"/>
      <c r="I640" s="77"/>
      <c r="J640" s="77"/>
      <c r="K640" s="77"/>
      <c r="L640" s="77"/>
      <c r="M640" s="119"/>
      <c r="N640" s="140"/>
      <c r="O640" s="119"/>
      <c r="P640" s="119"/>
      <c r="Q640" s="141"/>
      <c r="R640" s="122"/>
      <c r="S640" s="141"/>
      <c r="T640" s="122"/>
      <c r="U640" s="77"/>
      <c r="V640" s="77"/>
      <c r="W640" s="141"/>
      <c r="X640" s="122"/>
      <c r="Y640" s="141"/>
      <c r="Z640" s="122"/>
      <c r="AA640" s="141"/>
      <c r="AB640" s="122"/>
      <c r="AC640" s="32"/>
    </row>
    <row r="641" spans="1:29" x14ac:dyDescent="0.25">
      <c r="A641" s="77"/>
      <c r="B641" s="77"/>
      <c r="C641" s="77"/>
      <c r="D641" s="77"/>
      <c r="E641" s="77"/>
      <c r="F641" s="77"/>
      <c r="G641" s="77"/>
      <c r="H641" s="78"/>
      <c r="I641" s="77"/>
      <c r="J641" s="77"/>
      <c r="K641" s="77"/>
      <c r="L641" s="77"/>
      <c r="M641" s="119"/>
      <c r="N641" s="140"/>
      <c r="O641" s="119"/>
      <c r="P641" s="119"/>
      <c r="Q641" s="141"/>
      <c r="R641" s="122"/>
      <c r="S641" s="141"/>
      <c r="T641" s="122"/>
      <c r="U641" s="77"/>
      <c r="V641" s="77"/>
      <c r="W641" s="141"/>
      <c r="X641" s="122"/>
      <c r="Y641" s="141"/>
      <c r="Z641" s="122"/>
      <c r="AA641" s="141"/>
      <c r="AB641" s="122"/>
      <c r="AC641" s="32"/>
    </row>
    <row r="642" spans="1:29" x14ac:dyDescent="0.25">
      <c r="A642" s="77"/>
      <c r="B642" s="77"/>
      <c r="C642" s="77"/>
      <c r="D642" s="77"/>
      <c r="E642" s="77"/>
      <c r="F642" s="77"/>
      <c r="G642" s="77"/>
      <c r="H642" s="78"/>
      <c r="I642" s="77"/>
      <c r="J642" s="77"/>
      <c r="K642" s="77"/>
      <c r="L642" s="77"/>
      <c r="M642" s="119"/>
      <c r="N642" s="140"/>
      <c r="O642" s="119"/>
      <c r="P642" s="119"/>
      <c r="Q642" s="141"/>
      <c r="R642" s="122"/>
      <c r="S642" s="141"/>
      <c r="T642" s="122"/>
      <c r="U642" s="77"/>
      <c r="V642" s="77"/>
      <c r="W642" s="141"/>
      <c r="X642" s="122"/>
      <c r="Y642" s="141"/>
      <c r="Z642" s="122"/>
      <c r="AA642" s="141"/>
      <c r="AB642" s="122"/>
      <c r="AC642" s="32"/>
    </row>
    <row r="643" spans="1:29" x14ac:dyDescent="0.25">
      <c r="A643" s="77"/>
      <c r="B643" s="77"/>
      <c r="C643" s="77"/>
      <c r="D643" s="77"/>
      <c r="E643" s="77"/>
      <c r="F643" s="77"/>
      <c r="G643" s="77"/>
      <c r="H643" s="78"/>
      <c r="I643" s="77"/>
      <c r="J643" s="77"/>
      <c r="K643" s="77"/>
      <c r="L643" s="77"/>
      <c r="M643" s="119"/>
      <c r="N643" s="140"/>
      <c r="O643" s="119"/>
      <c r="P643" s="119"/>
      <c r="Q643" s="141"/>
      <c r="R643" s="122"/>
      <c r="S643" s="141"/>
      <c r="T643" s="122"/>
      <c r="U643" s="77"/>
      <c r="V643" s="77"/>
      <c r="W643" s="141"/>
      <c r="X643" s="122"/>
      <c r="Y643" s="141"/>
      <c r="Z643" s="122"/>
      <c r="AA643" s="141"/>
      <c r="AB643" s="122"/>
      <c r="AC643" s="32"/>
    </row>
    <row r="644" spans="1:29" x14ac:dyDescent="0.25">
      <c r="A644" s="77"/>
      <c r="B644" s="77"/>
      <c r="C644" s="77"/>
      <c r="D644" s="77"/>
      <c r="E644" s="77"/>
      <c r="F644" s="77"/>
      <c r="G644" s="77"/>
      <c r="H644" s="78"/>
      <c r="I644" s="77"/>
      <c r="J644" s="77"/>
      <c r="K644" s="77"/>
      <c r="L644" s="77"/>
      <c r="M644" s="119"/>
      <c r="N644" s="140"/>
      <c r="O644" s="119"/>
      <c r="P644" s="119"/>
      <c r="Q644" s="141"/>
      <c r="R644" s="122"/>
      <c r="S644" s="141"/>
      <c r="T644" s="122"/>
      <c r="U644" s="77"/>
      <c r="V644" s="77"/>
      <c r="W644" s="141"/>
      <c r="X644" s="122"/>
      <c r="Y644" s="141"/>
      <c r="Z644" s="122"/>
      <c r="AA644" s="141"/>
      <c r="AB644" s="122"/>
      <c r="AC644" s="32"/>
    </row>
    <row r="645" spans="1:29" x14ac:dyDescent="0.25">
      <c r="A645" s="77"/>
      <c r="B645" s="77"/>
      <c r="C645" s="77"/>
      <c r="D645" s="77"/>
      <c r="E645" s="77"/>
      <c r="F645" s="77"/>
      <c r="G645" s="77"/>
      <c r="H645" s="78"/>
      <c r="I645" s="77"/>
      <c r="J645" s="77"/>
      <c r="K645" s="77"/>
      <c r="L645" s="77"/>
      <c r="M645" s="119"/>
      <c r="N645" s="140"/>
      <c r="O645" s="119"/>
      <c r="P645" s="119"/>
      <c r="Q645" s="141"/>
      <c r="R645" s="122"/>
      <c r="S645" s="141"/>
      <c r="T645" s="122"/>
      <c r="U645" s="77"/>
      <c r="V645" s="77"/>
      <c r="W645" s="141"/>
      <c r="X645" s="122"/>
      <c r="Y645" s="141"/>
      <c r="Z645" s="122"/>
      <c r="AA645" s="141"/>
      <c r="AB645" s="122"/>
      <c r="AC645" s="32"/>
    </row>
    <row r="646" spans="1:29" x14ac:dyDescent="0.25">
      <c r="A646" s="77"/>
      <c r="B646" s="77"/>
      <c r="C646" s="77"/>
      <c r="D646" s="77"/>
      <c r="E646" s="77"/>
      <c r="F646" s="77"/>
      <c r="G646" s="77"/>
      <c r="H646" s="78"/>
      <c r="I646" s="77"/>
      <c r="J646" s="77"/>
      <c r="K646" s="77"/>
      <c r="L646" s="77"/>
      <c r="M646" s="119"/>
      <c r="N646" s="140"/>
      <c r="O646" s="119"/>
      <c r="P646" s="119"/>
      <c r="Q646" s="141"/>
      <c r="R646" s="122"/>
      <c r="S646" s="141"/>
      <c r="T646" s="122"/>
      <c r="U646" s="77"/>
      <c r="V646" s="77"/>
      <c r="W646" s="141"/>
      <c r="X646" s="122"/>
      <c r="Y646" s="141"/>
      <c r="Z646" s="122"/>
      <c r="AA646" s="141"/>
      <c r="AB646" s="122"/>
      <c r="AC646" s="32"/>
    </row>
    <row r="647" spans="1:29" x14ac:dyDescent="0.25">
      <c r="A647" s="77"/>
      <c r="B647" s="77"/>
      <c r="C647" s="77"/>
      <c r="D647" s="77"/>
      <c r="E647" s="77"/>
      <c r="F647" s="77"/>
      <c r="G647" s="77"/>
      <c r="H647" s="78"/>
      <c r="I647" s="77"/>
      <c r="J647" s="77"/>
      <c r="K647" s="77"/>
      <c r="L647" s="77"/>
      <c r="M647" s="119"/>
      <c r="N647" s="140"/>
      <c r="O647" s="119"/>
      <c r="P647" s="119"/>
      <c r="Q647" s="141"/>
      <c r="R647" s="122"/>
      <c r="S647" s="141"/>
      <c r="T647" s="122"/>
      <c r="U647" s="77"/>
      <c r="V647" s="77"/>
      <c r="W647" s="141"/>
      <c r="X647" s="122"/>
      <c r="Y647" s="141"/>
      <c r="Z647" s="122"/>
      <c r="AA647" s="141"/>
      <c r="AB647" s="122"/>
      <c r="AC647" s="32"/>
    </row>
    <row r="648" spans="1:29" x14ac:dyDescent="0.25">
      <c r="A648" s="77"/>
      <c r="B648" s="77"/>
      <c r="C648" s="77"/>
      <c r="D648" s="77"/>
      <c r="E648" s="77"/>
      <c r="F648" s="77"/>
      <c r="G648" s="77"/>
      <c r="H648" s="78"/>
      <c r="I648" s="77"/>
      <c r="J648" s="77"/>
      <c r="K648" s="77"/>
      <c r="L648" s="77"/>
      <c r="M648" s="119"/>
      <c r="N648" s="140"/>
      <c r="O648" s="119"/>
      <c r="P648" s="119"/>
      <c r="Q648" s="141"/>
      <c r="R648" s="122"/>
      <c r="S648" s="141"/>
      <c r="T648" s="122"/>
      <c r="U648" s="77"/>
      <c r="V648" s="77"/>
      <c r="W648" s="141"/>
      <c r="X648" s="122"/>
      <c r="Y648" s="141"/>
      <c r="Z648" s="122"/>
      <c r="AA648" s="141"/>
      <c r="AB648" s="122"/>
      <c r="AC648" s="32"/>
    </row>
    <row r="649" spans="1:29" x14ac:dyDescent="0.25">
      <c r="A649" s="77"/>
      <c r="B649" s="77"/>
      <c r="C649" s="77"/>
      <c r="D649" s="77"/>
      <c r="E649" s="77"/>
      <c r="F649" s="77"/>
      <c r="G649" s="77"/>
      <c r="H649" s="78"/>
      <c r="I649" s="77"/>
      <c r="J649" s="77"/>
      <c r="K649" s="77"/>
      <c r="L649" s="77"/>
      <c r="M649" s="119"/>
      <c r="N649" s="140"/>
      <c r="O649" s="119"/>
      <c r="P649" s="119"/>
      <c r="Q649" s="141"/>
      <c r="R649" s="122"/>
      <c r="S649" s="141"/>
      <c r="T649" s="122"/>
      <c r="U649" s="77"/>
      <c r="V649" s="77"/>
      <c r="W649" s="141"/>
      <c r="X649" s="122"/>
      <c r="Y649" s="141"/>
      <c r="Z649" s="122"/>
      <c r="AA649" s="141"/>
      <c r="AB649" s="122"/>
      <c r="AC649" s="32"/>
    </row>
    <row r="650" spans="1:29" x14ac:dyDescent="0.25">
      <c r="A650" s="77"/>
      <c r="B650" s="77"/>
      <c r="C650" s="77"/>
      <c r="D650" s="77"/>
      <c r="E650" s="77"/>
      <c r="F650" s="77"/>
      <c r="G650" s="77"/>
      <c r="H650" s="78"/>
      <c r="I650" s="77"/>
      <c r="J650" s="77"/>
      <c r="K650" s="77"/>
      <c r="L650" s="77"/>
      <c r="M650" s="119"/>
      <c r="N650" s="140"/>
      <c r="O650" s="119"/>
      <c r="P650" s="119"/>
      <c r="Q650" s="141"/>
      <c r="R650" s="122"/>
      <c r="S650" s="141"/>
      <c r="T650" s="122"/>
      <c r="U650" s="77"/>
      <c r="V650" s="77"/>
      <c r="W650" s="141"/>
      <c r="X650" s="122"/>
      <c r="Y650" s="141"/>
      <c r="Z650" s="122"/>
      <c r="AA650" s="141"/>
      <c r="AB650" s="122"/>
      <c r="AC650" s="32"/>
    </row>
    <row r="651" spans="1:29" x14ac:dyDescent="0.25">
      <c r="A651" s="77"/>
      <c r="B651" s="77"/>
      <c r="C651" s="77"/>
      <c r="D651" s="77"/>
      <c r="E651" s="77"/>
      <c r="F651" s="77"/>
      <c r="G651" s="77"/>
      <c r="H651" s="78"/>
      <c r="I651" s="77"/>
      <c r="J651" s="77"/>
      <c r="K651" s="77"/>
      <c r="L651" s="77"/>
      <c r="M651" s="119"/>
      <c r="N651" s="140"/>
      <c r="O651" s="119"/>
      <c r="P651" s="119"/>
      <c r="Q651" s="141"/>
      <c r="R651" s="122"/>
      <c r="S651" s="141"/>
      <c r="T651" s="122"/>
      <c r="U651" s="77"/>
      <c r="V651" s="77"/>
      <c r="W651" s="141"/>
      <c r="X651" s="122"/>
      <c r="Y651" s="141"/>
      <c r="Z651" s="122"/>
      <c r="AA651" s="141"/>
      <c r="AB651" s="122"/>
      <c r="AC651" s="32"/>
    </row>
    <row r="652" spans="1:29" x14ac:dyDescent="0.25">
      <c r="A652" s="77"/>
      <c r="B652" s="77"/>
      <c r="C652" s="77"/>
      <c r="D652" s="77"/>
      <c r="E652" s="77"/>
      <c r="F652" s="77"/>
      <c r="G652" s="77"/>
      <c r="H652" s="78"/>
      <c r="I652" s="77"/>
      <c r="J652" s="77"/>
      <c r="K652" s="77"/>
      <c r="L652" s="77"/>
      <c r="M652" s="119"/>
      <c r="N652" s="140"/>
      <c r="O652" s="119"/>
      <c r="P652" s="119"/>
      <c r="Q652" s="141"/>
      <c r="R652" s="122"/>
      <c r="S652" s="141"/>
      <c r="T652" s="122"/>
      <c r="U652" s="77"/>
      <c r="V652" s="77"/>
      <c r="W652" s="141"/>
      <c r="X652" s="122"/>
      <c r="Y652" s="141"/>
      <c r="Z652" s="122"/>
      <c r="AA652" s="141"/>
      <c r="AB652" s="122"/>
      <c r="AC652" s="32"/>
    </row>
    <row r="653" spans="1:29" x14ac:dyDescent="0.25">
      <c r="A653" s="77"/>
      <c r="B653" s="77"/>
      <c r="C653" s="77"/>
      <c r="D653" s="77"/>
      <c r="E653" s="77"/>
      <c r="F653" s="77"/>
      <c r="G653" s="77"/>
      <c r="H653" s="78"/>
      <c r="I653" s="77"/>
      <c r="J653" s="77"/>
      <c r="K653" s="77"/>
      <c r="L653" s="77"/>
      <c r="M653" s="119"/>
      <c r="N653" s="140"/>
      <c r="O653" s="119"/>
      <c r="P653" s="119"/>
      <c r="Q653" s="141"/>
      <c r="R653" s="122"/>
      <c r="S653" s="141"/>
      <c r="T653" s="122"/>
      <c r="U653" s="77"/>
      <c r="V653" s="77"/>
      <c r="W653" s="141"/>
      <c r="X653" s="122"/>
      <c r="Y653" s="141"/>
      <c r="Z653" s="122"/>
      <c r="AA653" s="141"/>
      <c r="AB653" s="122"/>
      <c r="AC653" s="32"/>
    </row>
    <row r="654" spans="1:29" x14ac:dyDescent="0.25">
      <c r="A654" s="77"/>
      <c r="B654" s="77"/>
      <c r="C654" s="77"/>
      <c r="D654" s="77"/>
      <c r="E654" s="77"/>
      <c r="F654" s="77"/>
      <c r="G654" s="77"/>
      <c r="H654" s="78"/>
      <c r="I654" s="77"/>
      <c r="J654" s="77"/>
      <c r="K654" s="77"/>
      <c r="L654" s="77"/>
      <c r="M654" s="119"/>
      <c r="N654" s="140"/>
      <c r="O654" s="119"/>
      <c r="P654" s="119"/>
      <c r="Q654" s="141"/>
      <c r="R654" s="122"/>
      <c r="S654" s="141"/>
      <c r="T654" s="122"/>
      <c r="U654" s="77"/>
      <c r="V654" s="77"/>
      <c r="W654" s="141"/>
      <c r="X654" s="122"/>
      <c r="Y654" s="141"/>
      <c r="Z654" s="122"/>
      <c r="AA654" s="141"/>
      <c r="AB654" s="122"/>
      <c r="AC654" s="32"/>
    </row>
    <row r="655" spans="1:29" x14ac:dyDescent="0.25">
      <c r="A655" s="77"/>
      <c r="B655" s="77"/>
      <c r="C655" s="77"/>
      <c r="D655" s="77"/>
      <c r="E655" s="77"/>
      <c r="F655" s="77"/>
      <c r="G655" s="77"/>
      <c r="H655" s="78"/>
      <c r="I655" s="77"/>
      <c r="J655" s="77"/>
      <c r="K655" s="77"/>
      <c r="L655" s="77"/>
      <c r="M655" s="119"/>
      <c r="N655" s="140"/>
      <c r="O655" s="119"/>
      <c r="P655" s="119"/>
      <c r="Q655" s="141"/>
      <c r="R655" s="122"/>
      <c r="S655" s="141"/>
      <c r="T655" s="122"/>
      <c r="U655" s="77"/>
      <c r="V655" s="77"/>
      <c r="W655" s="141"/>
      <c r="X655" s="122"/>
      <c r="Y655" s="141"/>
      <c r="Z655" s="122"/>
      <c r="AA655" s="141"/>
      <c r="AB655" s="122"/>
      <c r="AC655" s="32"/>
    </row>
    <row r="656" spans="1:29" x14ac:dyDescent="0.25">
      <c r="A656" s="77"/>
      <c r="B656" s="77"/>
      <c r="C656" s="77"/>
      <c r="D656" s="77"/>
      <c r="E656" s="77"/>
      <c r="F656" s="77"/>
      <c r="G656" s="77"/>
      <c r="H656" s="78"/>
      <c r="I656" s="77"/>
      <c r="J656" s="77"/>
      <c r="K656" s="77"/>
      <c r="L656" s="77"/>
      <c r="M656" s="119"/>
      <c r="N656" s="140"/>
      <c r="O656" s="119"/>
      <c r="P656" s="119"/>
      <c r="Q656" s="141"/>
      <c r="R656" s="122"/>
      <c r="S656" s="141"/>
      <c r="T656" s="122"/>
      <c r="U656" s="77"/>
      <c r="V656" s="77"/>
      <c r="W656" s="141"/>
      <c r="X656" s="122"/>
      <c r="Y656" s="141"/>
      <c r="Z656" s="122"/>
      <c r="AA656" s="141"/>
      <c r="AB656" s="122"/>
      <c r="AC656" s="32"/>
    </row>
    <row r="657" spans="1:29" x14ac:dyDescent="0.25">
      <c r="A657" s="77"/>
      <c r="B657" s="77"/>
      <c r="C657" s="77"/>
      <c r="D657" s="77"/>
      <c r="E657" s="77"/>
      <c r="F657" s="77"/>
      <c r="G657" s="77"/>
      <c r="H657" s="78"/>
      <c r="I657" s="77"/>
      <c r="J657" s="77"/>
      <c r="K657" s="77"/>
      <c r="L657" s="77"/>
      <c r="M657" s="119"/>
      <c r="N657" s="140"/>
      <c r="O657" s="119"/>
      <c r="P657" s="119"/>
      <c r="Q657" s="141"/>
      <c r="R657" s="122"/>
      <c r="S657" s="141"/>
      <c r="T657" s="122"/>
      <c r="U657" s="77"/>
      <c r="V657" s="77"/>
      <c r="W657" s="141"/>
      <c r="X657" s="122"/>
      <c r="Y657" s="141"/>
      <c r="Z657" s="122"/>
      <c r="AA657" s="141"/>
      <c r="AB657" s="122"/>
      <c r="AC657" s="32"/>
    </row>
    <row r="658" spans="1:29" x14ac:dyDescent="0.25">
      <c r="A658" s="77"/>
      <c r="B658" s="77"/>
      <c r="C658" s="77"/>
      <c r="D658" s="77"/>
      <c r="E658" s="77"/>
      <c r="F658" s="77"/>
      <c r="G658" s="77"/>
      <c r="H658" s="78"/>
      <c r="I658" s="77"/>
      <c r="J658" s="77"/>
      <c r="K658" s="77"/>
      <c r="L658" s="77"/>
      <c r="M658" s="119"/>
      <c r="N658" s="140"/>
      <c r="O658" s="119"/>
      <c r="P658" s="119"/>
      <c r="Q658" s="141"/>
      <c r="R658" s="122"/>
      <c r="S658" s="141"/>
      <c r="T658" s="122"/>
      <c r="U658" s="77"/>
      <c r="V658" s="77"/>
      <c r="W658" s="141"/>
      <c r="X658" s="122"/>
      <c r="Y658" s="141"/>
      <c r="Z658" s="122"/>
      <c r="AA658" s="141"/>
      <c r="AB658" s="122"/>
      <c r="AC658" s="32"/>
    </row>
    <row r="659" spans="1:29" x14ac:dyDescent="0.25">
      <c r="A659" s="77"/>
      <c r="B659" s="77"/>
      <c r="C659" s="77"/>
      <c r="D659" s="77"/>
      <c r="E659" s="77"/>
      <c r="F659" s="77"/>
      <c r="G659" s="77"/>
      <c r="H659" s="78"/>
      <c r="I659" s="77"/>
      <c r="J659" s="77"/>
      <c r="K659" s="77"/>
      <c r="L659" s="77"/>
      <c r="M659" s="119"/>
      <c r="N659" s="140"/>
      <c r="O659" s="119"/>
      <c r="P659" s="119"/>
      <c r="Q659" s="141"/>
      <c r="R659" s="122"/>
      <c r="S659" s="141"/>
      <c r="T659" s="122"/>
      <c r="U659" s="77"/>
      <c r="V659" s="77"/>
      <c r="W659" s="141"/>
      <c r="X659" s="122"/>
      <c r="Y659" s="141"/>
      <c r="Z659" s="122"/>
      <c r="AA659" s="141"/>
      <c r="AB659" s="122"/>
      <c r="AC659" s="32"/>
    </row>
    <row r="660" spans="1:29" x14ac:dyDescent="0.25">
      <c r="A660" s="77"/>
      <c r="B660" s="77"/>
      <c r="C660" s="77"/>
      <c r="D660" s="77"/>
      <c r="E660" s="77"/>
      <c r="F660" s="77"/>
      <c r="G660" s="77"/>
      <c r="H660" s="78"/>
      <c r="I660" s="77"/>
      <c r="J660" s="77"/>
      <c r="K660" s="77"/>
      <c r="L660" s="77"/>
      <c r="M660" s="119"/>
      <c r="N660" s="140"/>
      <c r="O660" s="119"/>
      <c r="P660" s="119"/>
      <c r="Q660" s="141"/>
      <c r="R660" s="122"/>
      <c r="S660" s="141"/>
      <c r="T660" s="122"/>
      <c r="U660" s="77"/>
      <c r="V660" s="77"/>
      <c r="W660" s="141"/>
      <c r="X660" s="122"/>
      <c r="Y660" s="141"/>
      <c r="Z660" s="122"/>
      <c r="AA660" s="141"/>
      <c r="AB660" s="122"/>
      <c r="AC660" s="32"/>
    </row>
    <row r="661" spans="1:29" x14ac:dyDescent="0.25">
      <c r="A661" s="77"/>
      <c r="B661" s="77"/>
      <c r="C661" s="77"/>
      <c r="D661" s="77"/>
      <c r="E661" s="77"/>
      <c r="F661" s="77"/>
      <c r="G661" s="77"/>
      <c r="H661" s="78"/>
      <c r="I661" s="77"/>
      <c r="J661" s="77"/>
      <c r="K661" s="77"/>
      <c r="L661" s="77"/>
      <c r="M661" s="119"/>
      <c r="N661" s="140"/>
      <c r="O661" s="119"/>
      <c r="P661" s="119"/>
      <c r="Q661" s="141"/>
      <c r="R661" s="122"/>
      <c r="S661" s="141"/>
      <c r="T661" s="122"/>
      <c r="U661" s="77"/>
      <c r="V661" s="77"/>
      <c r="W661" s="141"/>
      <c r="X661" s="122"/>
      <c r="Y661" s="141"/>
      <c r="Z661" s="122"/>
      <c r="AA661" s="141"/>
      <c r="AB661" s="122"/>
      <c r="AC661" s="32"/>
    </row>
    <row r="662" spans="1:29" x14ac:dyDescent="0.25">
      <c r="A662" s="77"/>
      <c r="B662" s="77"/>
      <c r="C662" s="77"/>
      <c r="D662" s="77"/>
      <c r="E662" s="77"/>
      <c r="F662" s="77"/>
      <c r="G662" s="77"/>
      <c r="H662" s="78"/>
      <c r="I662" s="77"/>
      <c r="J662" s="77"/>
      <c r="K662" s="77"/>
      <c r="L662" s="77"/>
      <c r="M662" s="119"/>
      <c r="N662" s="140"/>
      <c r="O662" s="119"/>
      <c r="P662" s="119"/>
      <c r="Q662" s="141"/>
      <c r="R662" s="122"/>
      <c r="S662" s="141"/>
      <c r="T662" s="122"/>
      <c r="U662" s="77"/>
      <c r="V662" s="77"/>
      <c r="W662" s="141"/>
      <c r="X662" s="122"/>
      <c r="Y662" s="141"/>
      <c r="Z662" s="122"/>
      <c r="AA662" s="141"/>
      <c r="AB662" s="122"/>
      <c r="AC662" s="32"/>
    </row>
    <row r="663" spans="1:29" x14ac:dyDescent="0.25">
      <c r="A663" s="77"/>
      <c r="B663" s="77"/>
      <c r="C663" s="77"/>
      <c r="D663" s="77"/>
      <c r="E663" s="77"/>
      <c r="F663" s="77"/>
      <c r="G663" s="77"/>
      <c r="H663" s="78"/>
      <c r="I663" s="77"/>
      <c r="J663" s="77"/>
      <c r="K663" s="77"/>
      <c r="L663" s="77"/>
      <c r="M663" s="119"/>
      <c r="N663" s="140"/>
      <c r="O663" s="119"/>
      <c r="P663" s="119"/>
      <c r="Q663" s="141"/>
      <c r="R663" s="122"/>
      <c r="S663" s="141"/>
      <c r="T663" s="122"/>
      <c r="U663" s="77"/>
      <c r="V663" s="77"/>
      <c r="W663" s="141"/>
      <c r="X663" s="122"/>
      <c r="Y663" s="141"/>
      <c r="Z663" s="122"/>
      <c r="AA663" s="141"/>
      <c r="AB663" s="122"/>
      <c r="AC663" s="32"/>
    </row>
    <row r="664" spans="1:29" x14ac:dyDescent="0.25">
      <c r="A664" s="77"/>
      <c r="B664" s="77"/>
      <c r="C664" s="77"/>
      <c r="D664" s="77"/>
      <c r="E664" s="77"/>
      <c r="F664" s="77"/>
      <c r="G664" s="77"/>
      <c r="H664" s="78"/>
      <c r="I664" s="77"/>
      <c r="J664" s="77"/>
      <c r="K664" s="77"/>
      <c r="L664" s="77"/>
      <c r="M664" s="119"/>
      <c r="N664" s="140"/>
      <c r="O664" s="119"/>
      <c r="P664" s="119"/>
      <c r="Q664" s="141"/>
      <c r="R664" s="122"/>
      <c r="S664" s="141"/>
      <c r="T664" s="122"/>
      <c r="U664" s="77"/>
      <c r="V664" s="77"/>
      <c r="W664" s="141"/>
      <c r="X664" s="122"/>
      <c r="Y664" s="141"/>
      <c r="Z664" s="122"/>
      <c r="AA664" s="141"/>
      <c r="AB664" s="122"/>
      <c r="AC664" s="32"/>
    </row>
    <row r="665" spans="1:29" x14ac:dyDescent="0.25">
      <c r="A665" s="77"/>
      <c r="B665" s="77"/>
      <c r="C665" s="77"/>
      <c r="D665" s="77"/>
      <c r="E665" s="77"/>
      <c r="F665" s="77"/>
      <c r="G665" s="77"/>
      <c r="H665" s="78"/>
      <c r="I665" s="77"/>
      <c r="J665" s="77"/>
      <c r="K665" s="77"/>
      <c r="L665" s="77"/>
      <c r="M665" s="119"/>
      <c r="N665" s="140"/>
      <c r="O665" s="119"/>
      <c r="P665" s="119"/>
      <c r="Q665" s="141"/>
      <c r="R665" s="122"/>
      <c r="S665" s="141"/>
      <c r="T665" s="122"/>
      <c r="U665" s="77"/>
      <c r="V665" s="77"/>
      <c r="W665" s="141"/>
      <c r="X665" s="122"/>
      <c r="Y665" s="141"/>
      <c r="Z665" s="122"/>
      <c r="AA665" s="141"/>
      <c r="AB665" s="122"/>
      <c r="AC665" s="32"/>
    </row>
    <row r="666" spans="1:29" x14ac:dyDescent="0.25">
      <c r="A666" s="77"/>
      <c r="B666" s="77"/>
      <c r="C666" s="77"/>
      <c r="D666" s="77"/>
      <c r="E666" s="77"/>
      <c r="F666" s="77"/>
      <c r="G666" s="77"/>
      <c r="H666" s="78"/>
      <c r="I666" s="77"/>
      <c r="J666" s="77"/>
      <c r="K666" s="77"/>
      <c r="L666" s="77"/>
      <c r="M666" s="119"/>
      <c r="N666" s="140"/>
      <c r="O666" s="119"/>
      <c r="P666" s="119"/>
      <c r="Q666" s="141"/>
      <c r="R666" s="122"/>
      <c r="S666" s="141"/>
      <c r="T666" s="122"/>
      <c r="U666" s="77"/>
      <c r="V666" s="77"/>
      <c r="W666" s="141"/>
      <c r="X666" s="122"/>
      <c r="Y666" s="141"/>
      <c r="Z666" s="122"/>
      <c r="AA666" s="141"/>
      <c r="AB666" s="122"/>
      <c r="AC666" s="32"/>
    </row>
    <row r="667" spans="1:29" x14ac:dyDescent="0.25">
      <c r="A667" s="77"/>
      <c r="B667" s="77"/>
      <c r="C667" s="77"/>
      <c r="D667" s="77"/>
      <c r="E667" s="77"/>
      <c r="F667" s="77"/>
      <c r="G667" s="77"/>
      <c r="H667" s="78"/>
      <c r="I667" s="77"/>
      <c r="J667" s="77"/>
      <c r="K667" s="77"/>
      <c r="L667" s="77"/>
      <c r="M667" s="119"/>
      <c r="N667" s="140"/>
      <c r="O667" s="119"/>
      <c r="P667" s="119"/>
      <c r="Q667" s="141"/>
      <c r="R667" s="122"/>
      <c r="S667" s="141"/>
      <c r="T667" s="122"/>
      <c r="U667" s="77"/>
      <c r="V667" s="77"/>
      <c r="W667" s="141"/>
      <c r="X667" s="122"/>
      <c r="Y667" s="141"/>
      <c r="Z667" s="122"/>
      <c r="AA667" s="141"/>
      <c r="AB667" s="122"/>
      <c r="AC667" s="32"/>
    </row>
    <row r="668" spans="1:29" x14ac:dyDescent="0.25">
      <c r="A668" s="77"/>
      <c r="B668" s="77"/>
      <c r="C668" s="77"/>
      <c r="D668" s="77"/>
      <c r="E668" s="77"/>
      <c r="F668" s="77"/>
      <c r="G668" s="77"/>
      <c r="H668" s="78"/>
      <c r="I668" s="77"/>
      <c r="J668" s="77"/>
      <c r="K668" s="77"/>
      <c r="L668" s="77"/>
      <c r="M668" s="119"/>
      <c r="N668" s="140"/>
      <c r="O668" s="119"/>
      <c r="P668" s="119"/>
      <c r="Q668" s="141"/>
      <c r="R668" s="122"/>
      <c r="S668" s="141"/>
      <c r="T668" s="122"/>
      <c r="U668" s="77"/>
      <c r="V668" s="77"/>
      <c r="W668" s="141"/>
      <c r="X668" s="122"/>
      <c r="Y668" s="141"/>
      <c r="Z668" s="122"/>
      <c r="AA668" s="141"/>
      <c r="AB668" s="122"/>
      <c r="AC668" s="32"/>
    </row>
    <row r="669" spans="1:29" x14ac:dyDescent="0.25">
      <c r="A669" s="77"/>
      <c r="B669" s="77"/>
      <c r="C669" s="77"/>
      <c r="D669" s="77"/>
      <c r="E669" s="77"/>
      <c r="F669" s="77"/>
      <c r="G669" s="77"/>
      <c r="H669" s="78"/>
      <c r="I669" s="77"/>
      <c r="J669" s="77"/>
      <c r="K669" s="77"/>
      <c r="L669" s="77"/>
      <c r="M669" s="119"/>
      <c r="N669" s="140"/>
      <c r="O669" s="119"/>
      <c r="P669" s="119"/>
      <c r="Q669" s="141"/>
      <c r="R669" s="122"/>
      <c r="S669" s="141"/>
      <c r="T669" s="122"/>
      <c r="U669" s="77"/>
      <c r="V669" s="77"/>
      <c r="W669" s="141"/>
      <c r="X669" s="122"/>
      <c r="Y669" s="141"/>
      <c r="Z669" s="122"/>
      <c r="AA669" s="141"/>
      <c r="AB669" s="122"/>
      <c r="AC669" s="32"/>
    </row>
    <row r="670" spans="1:29" x14ac:dyDescent="0.25">
      <c r="A670" s="77"/>
      <c r="B670" s="77"/>
      <c r="C670" s="77"/>
      <c r="D670" s="77"/>
      <c r="E670" s="77"/>
      <c r="F670" s="77"/>
      <c r="G670" s="77"/>
      <c r="H670" s="78"/>
      <c r="I670" s="77"/>
      <c r="J670" s="77"/>
      <c r="K670" s="77"/>
      <c r="L670" s="77"/>
      <c r="M670" s="119"/>
      <c r="N670" s="140"/>
      <c r="O670" s="119"/>
      <c r="P670" s="119"/>
      <c r="Q670" s="141"/>
      <c r="R670" s="122"/>
      <c r="S670" s="141"/>
      <c r="T670" s="122"/>
      <c r="U670" s="77"/>
      <c r="V670" s="77"/>
      <c r="W670" s="141"/>
      <c r="X670" s="122"/>
      <c r="Y670" s="141"/>
      <c r="Z670" s="122"/>
      <c r="AA670" s="141"/>
      <c r="AB670" s="122"/>
      <c r="AC670" s="32"/>
    </row>
    <row r="671" spans="1:29" x14ac:dyDescent="0.25">
      <c r="A671" s="77"/>
      <c r="B671" s="77"/>
      <c r="C671" s="77"/>
      <c r="D671" s="77"/>
      <c r="E671" s="77"/>
      <c r="F671" s="77"/>
      <c r="G671" s="77"/>
      <c r="H671" s="78"/>
      <c r="I671" s="77"/>
      <c r="J671" s="77"/>
      <c r="K671" s="77"/>
      <c r="L671" s="77"/>
      <c r="M671" s="119"/>
      <c r="N671" s="140"/>
      <c r="O671" s="119"/>
      <c r="P671" s="119"/>
      <c r="Q671" s="141"/>
      <c r="R671" s="122"/>
      <c r="S671" s="141"/>
      <c r="T671" s="122"/>
      <c r="U671" s="77"/>
      <c r="V671" s="77"/>
      <c r="W671" s="141"/>
      <c r="X671" s="122"/>
      <c r="Y671" s="141"/>
      <c r="Z671" s="122"/>
      <c r="AA671" s="141"/>
      <c r="AB671" s="122"/>
      <c r="AC671" s="32"/>
    </row>
    <row r="672" spans="1:29" x14ac:dyDescent="0.25">
      <c r="A672" s="77"/>
      <c r="B672" s="77"/>
      <c r="C672" s="77"/>
      <c r="D672" s="77"/>
      <c r="E672" s="77"/>
      <c r="F672" s="77"/>
      <c r="G672" s="77"/>
      <c r="H672" s="78"/>
      <c r="I672" s="77"/>
      <c r="J672" s="77"/>
      <c r="K672" s="77"/>
      <c r="L672" s="77"/>
      <c r="M672" s="119"/>
      <c r="N672" s="140"/>
      <c r="O672" s="119"/>
      <c r="P672" s="119"/>
      <c r="Q672" s="141"/>
      <c r="R672" s="122"/>
      <c r="S672" s="141"/>
      <c r="T672" s="122"/>
      <c r="U672" s="77"/>
      <c r="V672" s="77"/>
      <c r="W672" s="141"/>
      <c r="X672" s="122"/>
      <c r="Y672" s="141"/>
      <c r="Z672" s="122"/>
      <c r="AA672" s="141"/>
      <c r="AB672" s="122"/>
      <c r="AC672" s="32"/>
    </row>
    <row r="673" spans="1:29" x14ac:dyDescent="0.25">
      <c r="A673" s="77"/>
      <c r="B673" s="77"/>
      <c r="C673" s="77"/>
      <c r="D673" s="77"/>
      <c r="E673" s="77"/>
      <c r="F673" s="77"/>
      <c r="G673" s="77"/>
      <c r="H673" s="78"/>
      <c r="I673" s="77"/>
      <c r="J673" s="77"/>
      <c r="K673" s="77"/>
      <c r="L673" s="77"/>
      <c r="M673" s="119"/>
      <c r="N673" s="140"/>
      <c r="O673" s="119"/>
      <c r="P673" s="119"/>
      <c r="Q673" s="141"/>
      <c r="R673" s="122"/>
      <c r="S673" s="141"/>
      <c r="T673" s="122"/>
      <c r="U673" s="77"/>
      <c r="V673" s="77"/>
      <c r="W673" s="141"/>
      <c r="X673" s="122"/>
      <c r="Y673" s="141"/>
      <c r="Z673" s="122"/>
      <c r="AA673" s="141"/>
      <c r="AB673" s="122"/>
      <c r="AC673" s="32"/>
    </row>
    <row r="674" spans="1:29" x14ac:dyDescent="0.25">
      <c r="A674" s="77"/>
      <c r="B674" s="77"/>
      <c r="C674" s="77"/>
      <c r="D674" s="77"/>
      <c r="E674" s="77"/>
      <c r="F674" s="77"/>
      <c r="G674" s="77"/>
      <c r="H674" s="78"/>
      <c r="I674" s="77"/>
      <c r="J674" s="77"/>
      <c r="K674" s="77"/>
      <c r="L674" s="77"/>
      <c r="M674" s="119"/>
      <c r="N674" s="140"/>
      <c r="O674" s="119"/>
      <c r="P674" s="119"/>
      <c r="Q674" s="141"/>
      <c r="R674" s="122"/>
      <c r="S674" s="141"/>
      <c r="T674" s="122"/>
      <c r="U674" s="77"/>
      <c r="V674" s="77"/>
      <c r="W674" s="141"/>
      <c r="X674" s="122"/>
      <c r="Y674" s="141"/>
      <c r="Z674" s="122"/>
      <c r="AA674" s="141"/>
      <c r="AB674" s="122"/>
      <c r="AC674" s="32"/>
    </row>
    <row r="675" spans="1:29" x14ac:dyDescent="0.25">
      <c r="A675" s="77"/>
      <c r="B675" s="77"/>
      <c r="C675" s="77"/>
      <c r="D675" s="77"/>
      <c r="E675" s="77"/>
      <c r="F675" s="77"/>
      <c r="G675" s="77"/>
      <c r="H675" s="78"/>
      <c r="I675" s="77"/>
      <c r="J675" s="77"/>
      <c r="K675" s="77"/>
      <c r="L675" s="77"/>
      <c r="M675" s="119"/>
      <c r="N675" s="140"/>
      <c r="O675" s="119"/>
      <c r="P675" s="119"/>
      <c r="Q675" s="141"/>
      <c r="R675" s="122"/>
      <c r="S675" s="141"/>
      <c r="T675" s="122"/>
      <c r="U675" s="77"/>
      <c r="V675" s="77"/>
      <c r="W675" s="141"/>
      <c r="X675" s="122"/>
      <c r="Y675" s="141"/>
      <c r="Z675" s="122"/>
      <c r="AA675" s="141"/>
      <c r="AB675" s="122"/>
      <c r="AC675" s="32"/>
    </row>
    <row r="676" spans="1:29" x14ac:dyDescent="0.25">
      <c r="A676" s="77"/>
      <c r="B676" s="77"/>
      <c r="C676" s="77"/>
      <c r="D676" s="77"/>
      <c r="E676" s="77"/>
      <c r="F676" s="77"/>
      <c r="G676" s="77"/>
      <c r="H676" s="78"/>
      <c r="I676" s="77"/>
      <c r="J676" s="77"/>
      <c r="K676" s="77"/>
      <c r="L676" s="77"/>
      <c r="M676" s="119"/>
      <c r="N676" s="140"/>
      <c r="O676" s="119"/>
      <c r="P676" s="119"/>
      <c r="Q676" s="141"/>
      <c r="R676" s="122"/>
      <c r="S676" s="141"/>
      <c r="T676" s="122"/>
      <c r="U676" s="77"/>
      <c r="V676" s="77"/>
      <c r="W676" s="141"/>
      <c r="X676" s="122"/>
      <c r="Y676" s="141"/>
      <c r="Z676" s="122"/>
      <c r="AA676" s="141"/>
      <c r="AB676" s="122"/>
      <c r="AC676" s="32"/>
    </row>
    <row r="677" spans="1:29" x14ac:dyDescent="0.25">
      <c r="A677" s="77"/>
      <c r="B677" s="77"/>
      <c r="C677" s="77"/>
      <c r="D677" s="77"/>
      <c r="E677" s="77"/>
      <c r="F677" s="77"/>
      <c r="G677" s="77"/>
      <c r="H677" s="78"/>
      <c r="I677" s="77"/>
      <c r="J677" s="77"/>
      <c r="K677" s="77"/>
      <c r="L677" s="77"/>
      <c r="M677" s="119"/>
      <c r="N677" s="140"/>
      <c r="O677" s="119"/>
      <c r="P677" s="119"/>
      <c r="Q677" s="141"/>
      <c r="R677" s="122"/>
      <c r="S677" s="141"/>
      <c r="T677" s="122"/>
      <c r="U677" s="77"/>
      <c r="V677" s="77"/>
      <c r="W677" s="141"/>
      <c r="X677" s="122"/>
      <c r="Y677" s="141"/>
      <c r="Z677" s="122"/>
      <c r="AA677" s="141"/>
      <c r="AB677" s="122"/>
      <c r="AC677" s="32"/>
    </row>
    <row r="678" spans="1:29" x14ac:dyDescent="0.25">
      <c r="A678" s="77"/>
      <c r="B678" s="77"/>
      <c r="C678" s="77"/>
      <c r="D678" s="77"/>
      <c r="E678" s="77"/>
      <c r="F678" s="77"/>
      <c r="G678" s="77"/>
      <c r="H678" s="78"/>
      <c r="I678" s="77"/>
      <c r="J678" s="77"/>
      <c r="K678" s="77"/>
      <c r="L678" s="77"/>
      <c r="M678" s="119"/>
      <c r="N678" s="140"/>
      <c r="O678" s="119"/>
      <c r="P678" s="119"/>
      <c r="Q678" s="141"/>
      <c r="R678" s="122"/>
      <c r="S678" s="141"/>
      <c r="T678" s="122"/>
      <c r="U678" s="77"/>
      <c r="V678" s="77"/>
      <c r="W678" s="141"/>
      <c r="X678" s="122"/>
      <c r="Y678" s="141"/>
      <c r="Z678" s="122"/>
      <c r="AA678" s="141"/>
      <c r="AB678" s="122"/>
      <c r="AC678" s="32"/>
    </row>
    <row r="679" spans="1:29" x14ac:dyDescent="0.25">
      <c r="A679" s="77"/>
      <c r="B679" s="77"/>
      <c r="C679" s="77"/>
      <c r="D679" s="77"/>
      <c r="E679" s="77"/>
      <c r="F679" s="77"/>
      <c r="G679" s="77"/>
      <c r="H679" s="78"/>
      <c r="I679" s="77"/>
      <c r="J679" s="77"/>
      <c r="K679" s="77"/>
      <c r="L679" s="77"/>
      <c r="M679" s="119"/>
      <c r="N679" s="140"/>
      <c r="O679" s="119"/>
      <c r="P679" s="119"/>
      <c r="Q679" s="141"/>
      <c r="R679" s="122"/>
      <c r="S679" s="141"/>
      <c r="T679" s="122"/>
      <c r="U679" s="77"/>
      <c r="V679" s="77"/>
      <c r="W679" s="141"/>
      <c r="X679" s="122"/>
      <c r="Y679" s="141"/>
      <c r="Z679" s="122"/>
      <c r="AA679" s="141"/>
      <c r="AB679" s="122"/>
      <c r="AC679" s="32"/>
    </row>
    <row r="680" spans="1:29" x14ac:dyDescent="0.25">
      <c r="A680" s="77"/>
      <c r="B680" s="77"/>
      <c r="C680" s="77"/>
      <c r="D680" s="77"/>
      <c r="E680" s="77"/>
      <c r="F680" s="77"/>
      <c r="G680" s="77"/>
      <c r="H680" s="78"/>
      <c r="I680" s="77"/>
      <c r="J680" s="77"/>
      <c r="K680" s="77"/>
      <c r="L680" s="77"/>
      <c r="M680" s="119"/>
      <c r="N680" s="140"/>
      <c r="O680" s="119"/>
      <c r="P680" s="119"/>
      <c r="Q680" s="141"/>
      <c r="R680" s="122"/>
      <c r="S680" s="141"/>
      <c r="T680" s="122"/>
      <c r="U680" s="77"/>
      <c r="V680" s="77"/>
      <c r="W680" s="141"/>
      <c r="X680" s="122"/>
      <c r="Y680" s="141"/>
      <c r="Z680" s="122"/>
      <c r="AA680" s="141"/>
      <c r="AB680" s="122"/>
      <c r="AC680" s="32"/>
    </row>
    <row r="681" spans="1:29" x14ac:dyDescent="0.25">
      <c r="A681" s="77"/>
      <c r="B681" s="77"/>
      <c r="C681" s="77"/>
      <c r="D681" s="77"/>
      <c r="E681" s="77"/>
      <c r="F681" s="77"/>
      <c r="G681" s="77"/>
      <c r="H681" s="78"/>
      <c r="I681" s="77"/>
      <c r="L681" s="77"/>
      <c r="M681" s="119"/>
      <c r="N681" s="140"/>
      <c r="O681" s="119"/>
      <c r="P681" s="119"/>
      <c r="Q681" s="141"/>
      <c r="R681" s="122"/>
      <c r="S681" s="141"/>
      <c r="T681" s="122"/>
      <c r="U681" s="77"/>
      <c r="V681" s="77"/>
      <c r="W681" s="141"/>
      <c r="X681" s="122"/>
      <c r="Y681" s="141"/>
      <c r="Z681" s="122"/>
      <c r="AA681" s="141"/>
      <c r="AB681" s="122"/>
      <c r="AC681" s="32"/>
    </row>
    <row r="682" spans="1:29" x14ac:dyDescent="0.25">
      <c r="A682" s="77"/>
      <c r="B682" s="77"/>
      <c r="C682" s="77"/>
      <c r="D682" s="77"/>
      <c r="E682" s="77"/>
      <c r="F682" s="77"/>
      <c r="G682" s="77"/>
      <c r="H682" s="78"/>
      <c r="I682" s="77"/>
      <c r="L682" s="77"/>
      <c r="M682" s="119"/>
      <c r="N682" s="140"/>
      <c r="O682" s="119"/>
      <c r="P682" s="119"/>
      <c r="Q682" s="141"/>
      <c r="R682" s="122"/>
      <c r="S682" s="141"/>
      <c r="T682" s="122"/>
      <c r="U682" s="77"/>
      <c r="V682" s="77"/>
      <c r="W682" s="141"/>
      <c r="X682" s="122"/>
      <c r="Y682" s="141"/>
      <c r="Z682" s="122"/>
      <c r="AA682" s="141"/>
      <c r="AB682" s="122"/>
      <c r="AC682" s="32"/>
    </row>
    <row r="683" spans="1:29" x14ac:dyDescent="0.25">
      <c r="A683" s="77"/>
      <c r="B683" s="77"/>
      <c r="C683" s="77"/>
      <c r="D683" s="77"/>
      <c r="E683" s="77"/>
      <c r="F683" s="77"/>
      <c r="G683" s="77"/>
      <c r="H683" s="78"/>
      <c r="I683" s="77"/>
      <c r="L683" s="77"/>
      <c r="M683" s="119"/>
      <c r="N683" s="140"/>
      <c r="O683" s="119"/>
      <c r="P683" s="119"/>
      <c r="Q683" s="141"/>
      <c r="R683" s="122"/>
      <c r="S683" s="141"/>
      <c r="T683" s="122"/>
      <c r="U683" s="77"/>
      <c r="V683" s="77"/>
      <c r="W683" s="141"/>
      <c r="X683" s="122"/>
      <c r="Y683" s="141"/>
      <c r="Z683" s="122"/>
      <c r="AA683" s="141"/>
      <c r="AB683" s="122"/>
      <c r="AC683" s="32"/>
    </row>
    <row r="684" spans="1:29" x14ac:dyDescent="0.25">
      <c r="A684" s="77"/>
      <c r="B684" s="77"/>
      <c r="C684" s="77"/>
      <c r="D684" s="77"/>
      <c r="E684" s="77"/>
      <c r="F684" s="77"/>
      <c r="G684" s="77"/>
      <c r="H684" s="78"/>
      <c r="I684" s="77"/>
      <c r="L684" s="77"/>
      <c r="M684" s="119"/>
      <c r="N684" s="140"/>
      <c r="O684" s="119"/>
      <c r="P684" s="119"/>
      <c r="Q684" s="141"/>
      <c r="R684" s="122"/>
      <c r="S684" s="141"/>
      <c r="T684" s="122"/>
      <c r="U684" s="77"/>
      <c r="V684" s="77"/>
      <c r="W684" s="141"/>
      <c r="X684" s="122"/>
      <c r="Y684" s="141"/>
      <c r="Z684" s="122"/>
      <c r="AA684" s="141"/>
      <c r="AB684" s="122"/>
      <c r="AC684" s="32"/>
    </row>
    <row r="685" spans="1:29" x14ac:dyDescent="0.25">
      <c r="A685" s="77"/>
      <c r="B685" s="77"/>
      <c r="C685" s="77"/>
      <c r="D685" s="77"/>
      <c r="E685" s="77"/>
      <c r="F685" s="77"/>
      <c r="G685" s="77"/>
      <c r="H685" s="78"/>
      <c r="I685" s="77"/>
      <c r="L685" s="77"/>
      <c r="M685" s="119"/>
      <c r="N685" s="140"/>
      <c r="O685" s="119"/>
      <c r="P685" s="119"/>
      <c r="Q685" s="141"/>
      <c r="R685" s="122"/>
      <c r="S685" s="141"/>
      <c r="T685" s="122"/>
      <c r="U685" s="77"/>
      <c r="V685" s="77"/>
      <c r="W685" s="141"/>
      <c r="X685" s="122"/>
      <c r="Y685" s="141"/>
      <c r="Z685" s="122"/>
      <c r="AA685" s="141"/>
      <c r="AB685" s="122"/>
      <c r="AC685" s="32"/>
    </row>
    <row r="686" spans="1:29" x14ac:dyDescent="0.25">
      <c r="A686" s="77"/>
      <c r="B686" s="77"/>
      <c r="C686" s="77"/>
      <c r="D686" s="77"/>
      <c r="E686" s="77"/>
      <c r="F686" s="77"/>
      <c r="G686" s="77"/>
      <c r="H686" s="78"/>
      <c r="I686" s="77"/>
      <c r="L686" s="77"/>
      <c r="M686" s="119"/>
      <c r="N686" s="140"/>
      <c r="O686" s="119"/>
      <c r="P686" s="119"/>
      <c r="Q686" s="141"/>
      <c r="R686" s="122"/>
      <c r="S686" s="141"/>
      <c r="T686" s="122"/>
      <c r="U686" s="77"/>
      <c r="V686" s="77"/>
      <c r="W686" s="141"/>
      <c r="X686" s="122"/>
      <c r="Y686" s="141"/>
      <c r="Z686" s="122"/>
      <c r="AA686" s="141"/>
      <c r="AB686" s="122"/>
      <c r="AC686" s="32"/>
    </row>
    <row r="687" spans="1:29" x14ac:dyDescent="0.25">
      <c r="A687" s="77"/>
      <c r="B687" s="77"/>
      <c r="C687" s="77"/>
      <c r="D687" s="77"/>
      <c r="E687" s="77"/>
      <c r="F687" s="77"/>
      <c r="G687" s="77"/>
      <c r="H687" s="78"/>
      <c r="I687" s="77"/>
      <c r="L687" s="77"/>
      <c r="M687" s="119"/>
      <c r="N687" s="140"/>
      <c r="O687" s="119"/>
      <c r="P687" s="119"/>
      <c r="Q687" s="141"/>
      <c r="R687" s="122"/>
      <c r="S687" s="141"/>
      <c r="T687" s="122"/>
      <c r="U687" s="77"/>
      <c r="V687" s="77"/>
      <c r="W687" s="141"/>
      <c r="X687" s="122"/>
      <c r="Y687" s="141"/>
      <c r="Z687" s="122"/>
      <c r="AA687" s="141"/>
      <c r="AB687" s="122"/>
      <c r="AC687" s="32"/>
    </row>
    <row r="688" spans="1:29" x14ac:dyDescent="0.25">
      <c r="A688" s="77"/>
      <c r="B688" s="77"/>
      <c r="C688" s="77"/>
      <c r="D688" s="77"/>
      <c r="E688" s="77"/>
      <c r="F688" s="77"/>
      <c r="G688" s="77"/>
      <c r="H688" s="78"/>
      <c r="I688" s="77"/>
      <c r="L688" s="77"/>
      <c r="M688" s="119"/>
      <c r="N688" s="140"/>
      <c r="O688" s="119"/>
      <c r="P688" s="119"/>
      <c r="Q688" s="141"/>
      <c r="R688" s="122"/>
      <c r="S688" s="141"/>
      <c r="T688" s="122"/>
      <c r="U688" s="77"/>
      <c r="V688" s="77"/>
      <c r="W688" s="141"/>
      <c r="X688" s="122"/>
      <c r="Y688" s="141"/>
      <c r="Z688" s="122"/>
      <c r="AA688" s="141"/>
      <c r="AB688" s="122"/>
      <c r="AC688" s="32"/>
    </row>
    <row r="689" spans="1:29" x14ac:dyDescent="0.25">
      <c r="A689" s="77"/>
      <c r="B689" s="77"/>
      <c r="C689" s="77"/>
      <c r="D689" s="77"/>
      <c r="E689" s="77"/>
      <c r="F689" s="77"/>
      <c r="G689" s="77"/>
      <c r="H689" s="78"/>
      <c r="I689" s="77"/>
      <c r="L689" s="77"/>
      <c r="M689" s="119"/>
      <c r="N689" s="140"/>
      <c r="O689" s="119"/>
      <c r="P689" s="119"/>
      <c r="Q689" s="141"/>
      <c r="R689" s="122"/>
      <c r="S689" s="141"/>
      <c r="T689" s="122"/>
      <c r="U689" s="77"/>
      <c r="V689" s="77"/>
      <c r="W689" s="141"/>
      <c r="X689" s="122"/>
      <c r="Y689" s="141"/>
      <c r="Z689" s="122"/>
      <c r="AA689" s="141"/>
      <c r="AB689" s="122"/>
      <c r="AC689" s="32"/>
    </row>
    <row r="690" spans="1:29" x14ac:dyDescent="0.25">
      <c r="A690" s="77"/>
      <c r="B690" s="77"/>
      <c r="C690" s="77"/>
      <c r="D690" s="77"/>
      <c r="E690" s="77"/>
      <c r="F690" s="77"/>
      <c r="G690" s="77"/>
      <c r="H690" s="78"/>
      <c r="I690" s="77"/>
      <c r="L690" s="77"/>
      <c r="M690" s="119"/>
      <c r="N690" s="140"/>
      <c r="O690" s="119"/>
      <c r="P690" s="119"/>
      <c r="Q690" s="141"/>
      <c r="R690" s="122"/>
      <c r="S690" s="141"/>
      <c r="T690" s="122"/>
      <c r="U690" s="77"/>
      <c r="V690" s="77"/>
      <c r="W690" s="141"/>
      <c r="X690" s="122"/>
      <c r="Y690" s="141"/>
      <c r="Z690" s="122"/>
      <c r="AA690" s="141"/>
      <c r="AB690" s="122"/>
      <c r="AC690" s="32"/>
    </row>
    <row r="691" spans="1:29" x14ac:dyDescent="0.25">
      <c r="A691" s="77"/>
      <c r="B691" s="77"/>
      <c r="C691" s="77"/>
      <c r="D691" s="77"/>
      <c r="E691" s="77"/>
      <c r="F691" s="77"/>
      <c r="G691" s="77"/>
      <c r="H691" s="78"/>
      <c r="I691" s="77"/>
      <c r="L691" s="77"/>
      <c r="M691" s="119"/>
      <c r="N691" s="140"/>
      <c r="O691" s="119"/>
      <c r="P691" s="119"/>
      <c r="Q691" s="141"/>
      <c r="R691" s="122"/>
      <c r="S691" s="141"/>
      <c r="T691" s="122"/>
      <c r="U691" s="77"/>
      <c r="V691" s="77"/>
      <c r="W691" s="141"/>
      <c r="X691" s="122"/>
      <c r="Y691" s="141"/>
      <c r="Z691" s="122"/>
      <c r="AA691" s="141"/>
      <c r="AB691" s="122"/>
      <c r="AC691" s="32"/>
    </row>
    <row r="692" spans="1:29" x14ac:dyDescent="0.25">
      <c r="A692" s="77"/>
      <c r="B692" s="77"/>
      <c r="C692" s="77"/>
      <c r="D692" s="77"/>
      <c r="E692" s="77"/>
      <c r="F692" s="77"/>
      <c r="G692" s="77"/>
      <c r="H692" s="78"/>
      <c r="I692" s="77"/>
      <c r="L692" s="77"/>
      <c r="M692" s="119"/>
      <c r="N692" s="140"/>
      <c r="O692" s="119"/>
      <c r="P692" s="119"/>
      <c r="Q692" s="141"/>
      <c r="R692" s="122"/>
      <c r="S692" s="141"/>
      <c r="T692" s="122"/>
      <c r="U692" s="77"/>
      <c r="V692" s="77"/>
      <c r="W692" s="141"/>
      <c r="X692" s="122"/>
      <c r="Y692" s="141"/>
      <c r="Z692" s="122"/>
      <c r="AA692" s="141"/>
      <c r="AB692" s="122"/>
      <c r="AC692" s="32"/>
    </row>
    <row r="693" spans="1:29" x14ac:dyDescent="0.25">
      <c r="A693" s="77"/>
      <c r="B693" s="77"/>
      <c r="C693" s="77"/>
      <c r="D693" s="77"/>
      <c r="E693" s="77"/>
      <c r="F693" s="77"/>
      <c r="G693" s="77"/>
      <c r="H693" s="78"/>
      <c r="I693" s="77"/>
      <c r="L693" s="77"/>
      <c r="M693" s="119"/>
      <c r="N693" s="140"/>
      <c r="O693" s="119"/>
      <c r="P693" s="119"/>
      <c r="Q693" s="141"/>
      <c r="R693" s="122"/>
      <c r="S693" s="141"/>
      <c r="T693" s="122"/>
      <c r="U693" s="77"/>
      <c r="V693" s="77"/>
      <c r="W693" s="141"/>
      <c r="X693" s="122"/>
      <c r="Y693" s="141"/>
      <c r="Z693" s="122"/>
      <c r="AA693" s="141"/>
      <c r="AB693" s="122"/>
      <c r="AC693" s="32"/>
    </row>
    <row r="694" spans="1:29" x14ac:dyDescent="0.25">
      <c r="A694" s="77"/>
      <c r="B694" s="77"/>
      <c r="C694" s="77"/>
      <c r="D694" s="77"/>
      <c r="E694" s="77"/>
      <c r="F694" s="77"/>
      <c r="G694" s="77"/>
      <c r="H694" s="78"/>
      <c r="I694" s="77"/>
      <c r="L694" s="77"/>
      <c r="M694" s="119"/>
      <c r="N694" s="140"/>
      <c r="O694" s="119"/>
      <c r="P694" s="119"/>
      <c r="Q694" s="141"/>
      <c r="R694" s="122"/>
      <c r="S694" s="141"/>
      <c r="T694" s="122"/>
      <c r="U694" s="77"/>
      <c r="V694" s="77"/>
      <c r="W694" s="141"/>
      <c r="X694" s="122"/>
      <c r="Y694" s="141"/>
      <c r="Z694" s="122"/>
      <c r="AA694" s="141"/>
      <c r="AB694" s="122"/>
      <c r="AC694" s="32"/>
    </row>
    <row r="695" spans="1:29" x14ac:dyDescent="0.25">
      <c r="A695" s="77"/>
      <c r="B695" s="77"/>
      <c r="C695" s="77"/>
      <c r="D695" s="77"/>
      <c r="E695" s="77"/>
      <c r="F695" s="77"/>
      <c r="G695" s="77"/>
      <c r="H695" s="78"/>
      <c r="I695" s="77"/>
      <c r="L695" s="77"/>
      <c r="M695" s="119"/>
      <c r="N695" s="140"/>
      <c r="O695" s="119"/>
      <c r="P695" s="119"/>
      <c r="Q695" s="141"/>
      <c r="R695" s="122"/>
      <c r="S695" s="141"/>
      <c r="T695" s="122"/>
      <c r="U695" s="77"/>
      <c r="V695" s="77"/>
      <c r="W695" s="141"/>
      <c r="X695" s="122"/>
      <c r="Y695" s="141"/>
      <c r="Z695" s="122"/>
      <c r="AA695" s="141"/>
      <c r="AB695" s="122"/>
      <c r="AC695" s="32"/>
    </row>
    <row r="696" spans="1:29" x14ac:dyDescent="0.25">
      <c r="A696" s="77"/>
      <c r="B696" s="77"/>
      <c r="C696" s="77"/>
      <c r="D696" s="77"/>
      <c r="E696" s="77"/>
      <c r="F696" s="77"/>
      <c r="G696" s="77"/>
      <c r="H696" s="78"/>
      <c r="I696" s="77"/>
      <c r="L696" s="77"/>
      <c r="M696" s="119"/>
      <c r="N696" s="140"/>
      <c r="O696" s="119"/>
      <c r="P696" s="119"/>
      <c r="Q696" s="141"/>
      <c r="R696" s="122"/>
      <c r="S696" s="141"/>
      <c r="T696" s="122"/>
      <c r="U696" s="77"/>
      <c r="V696" s="77"/>
      <c r="W696" s="141"/>
      <c r="X696" s="122"/>
      <c r="Y696" s="141"/>
      <c r="Z696" s="122"/>
      <c r="AA696" s="141"/>
      <c r="AB696" s="122"/>
      <c r="AC696" s="32"/>
    </row>
    <row r="697" spans="1:29" x14ac:dyDescent="0.25">
      <c r="A697" s="77"/>
      <c r="B697" s="77"/>
      <c r="C697" s="77"/>
      <c r="D697" s="77"/>
      <c r="E697" s="77"/>
      <c r="F697" s="77"/>
      <c r="G697" s="77"/>
      <c r="H697" s="78"/>
      <c r="I697" s="77"/>
      <c r="L697" s="77"/>
      <c r="M697" s="119"/>
      <c r="N697" s="140"/>
      <c r="O697" s="119"/>
      <c r="P697" s="119"/>
      <c r="Q697" s="141"/>
      <c r="R697" s="122"/>
      <c r="S697" s="141"/>
      <c r="T697" s="122"/>
      <c r="U697" s="77"/>
      <c r="V697" s="77"/>
      <c r="W697" s="141"/>
      <c r="X697" s="122"/>
      <c r="Y697" s="141"/>
      <c r="Z697" s="122"/>
      <c r="AA697" s="141"/>
      <c r="AB697" s="122"/>
      <c r="AC697" s="32"/>
    </row>
    <row r="698" spans="1:29" x14ac:dyDescent="0.25">
      <c r="A698" s="77"/>
      <c r="B698" s="77"/>
      <c r="C698" s="77"/>
      <c r="D698" s="77"/>
      <c r="E698" s="77"/>
      <c r="F698" s="77"/>
      <c r="G698" s="77"/>
      <c r="H698" s="78"/>
      <c r="I698" s="77"/>
      <c r="L698" s="77"/>
      <c r="M698" s="119"/>
      <c r="N698" s="140"/>
      <c r="O698" s="119"/>
      <c r="P698" s="119"/>
      <c r="Q698" s="141"/>
      <c r="R698" s="122"/>
      <c r="S698" s="141"/>
      <c r="T698" s="122"/>
      <c r="U698" s="77"/>
      <c r="V698" s="77"/>
      <c r="W698" s="141"/>
      <c r="X698" s="122"/>
      <c r="Y698" s="141"/>
      <c r="Z698" s="122"/>
      <c r="AA698" s="141"/>
      <c r="AB698" s="122"/>
      <c r="AC698" s="32"/>
    </row>
    <row r="699" spans="1:29" x14ac:dyDescent="0.25">
      <c r="A699" s="77"/>
      <c r="B699" s="77"/>
      <c r="C699" s="77"/>
      <c r="D699" s="77"/>
      <c r="E699" s="77"/>
      <c r="F699" s="77"/>
      <c r="G699" s="77"/>
      <c r="H699" s="78"/>
      <c r="I699" s="77"/>
      <c r="L699" s="77"/>
      <c r="M699" s="119"/>
      <c r="N699" s="140"/>
      <c r="O699" s="119"/>
      <c r="P699" s="119"/>
      <c r="Q699" s="141"/>
      <c r="R699" s="122"/>
      <c r="S699" s="141"/>
      <c r="T699" s="122"/>
      <c r="U699" s="77"/>
      <c r="V699" s="77"/>
      <c r="W699" s="141"/>
      <c r="X699" s="122"/>
      <c r="Y699" s="141"/>
      <c r="Z699" s="122"/>
      <c r="AA699" s="141"/>
      <c r="AB699" s="122"/>
      <c r="AC699" s="32"/>
    </row>
    <row r="700" spans="1:29" x14ac:dyDescent="0.25">
      <c r="A700" s="77"/>
      <c r="B700" s="77"/>
      <c r="C700" s="77"/>
      <c r="D700" s="77"/>
      <c r="E700" s="77"/>
      <c r="F700" s="77"/>
      <c r="G700" s="77"/>
      <c r="H700" s="78"/>
      <c r="I700" s="77"/>
      <c r="L700" s="77"/>
      <c r="M700" s="119"/>
      <c r="N700" s="140"/>
      <c r="O700" s="119"/>
      <c r="P700" s="119"/>
      <c r="Q700" s="141"/>
      <c r="R700" s="122"/>
      <c r="S700" s="141"/>
      <c r="T700" s="122"/>
      <c r="U700" s="77"/>
      <c r="V700" s="77"/>
      <c r="W700" s="141"/>
      <c r="X700" s="122"/>
      <c r="Y700" s="141"/>
      <c r="Z700" s="122"/>
      <c r="AA700" s="141"/>
      <c r="AB700" s="122"/>
      <c r="AC700" s="32"/>
    </row>
    <row r="701" spans="1:29" x14ac:dyDescent="0.25">
      <c r="A701" s="77"/>
      <c r="B701" s="77"/>
      <c r="C701" s="77"/>
      <c r="D701" s="77"/>
      <c r="E701" s="77"/>
      <c r="F701" s="77"/>
      <c r="G701" s="77"/>
      <c r="H701" s="78"/>
      <c r="I701" s="77"/>
      <c r="L701" s="77"/>
      <c r="M701" s="119"/>
      <c r="N701" s="140"/>
      <c r="O701" s="119"/>
      <c r="P701" s="119"/>
      <c r="Q701" s="141"/>
      <c r="R701" s="122"/>
      <c r="S701" s="141"/>
      <c r="T701" s="122"/>
      <c r="U701" s="77"/>
      <c r="V701" s="77"/>
      <c r="W701" s="141"/>
      <c r="X701" s="122"/>
      <c r="Y701" s="141"/>
      <c r="Z701" s="122"/>
      <c r="AA701" s="141"/>
      <c r="AB701" s="122"/>
      <c r="AC701" s="32"/>
    </row>
    <row r="702" spans="1:29" x14ac:dyDescent="0.25">
      <c r="A702" s="77"/>
      <c r="B702" s="77"/>
      <c r="C702" s="77"/>
      <c r="D702" s="77"/>
      <c r="E702" s="77"/>
      <c r="F702" s="77"/>
      <c r="G702" s="77"/>
      <c r="H702" s="78"/>
      <c r="I702" s="77"/>
      <c r="L702" s="77"/>
      <c r="M702" s="119"/>
      <c r="N702" s="140"/>
      <c r="O702" s="119"/>
      <c r="P702" s="119"/>
      <c r="Q702" s="141"/>
      <c r="R702" s="122"/>
      <c r="S702" s="141"/>
      <c r="T702" s="122"/>
      <c r="U702" s="77"/>
      <c r="V702" s="77"/>
      <c r="W702" s="141"/>
      <c r="X702" s="122"/>
      <c r="Y702" s="141"/>
      <c r="Z702" s="122"/>
      <c r="AA702" s="141"/>
      <c r="AB702" s="122"/>
      <c r="AC702" s="32"/>
    </row>
    <row r="703" spans="1:29" x14ac:dyDescent="0.25">
      <c r="A703" s="77"/>
      <c r="B703" s="77"/>
      <c r="C703" s="77"/>
      <c r="D703" s="77"/>
      <c r="E703" s="77"/>
      <c r="F703" s="77"/>
      <c r="G703" s="77"/>
      <c r="H703" s="78"/>
      <c r="I703" s="77"/>
      <c r="L703" s="77"/>
      <c r="M703" s="119"/>
      <c r="N703" s="140"/>
      <c r="O703" s="119"/>
      <c r="P703" s="119"/>
      <c r="Q703" s="141"/>
      <c r="R703" s="122"/>
      <c r="S703" s="141"/>
      <c r="T703" s="122"/>
      <c r="U703" s="77"/>
      <c r="V703" s="77"/>
      <c r="W703" s="141"/>
      <c r="X703" s="122"/>
      <c r="Y703" s="141"/>
      <c r="Z703" s="122"/>
      <c r="AA703" s="141"/>
      <c r="AB703" s="122"/>
      <c r="AC703" s="32"/>
    </row>
    <row r="704" spans="1:29" x14ac:dyDescent="0.25">
      <c r="A704" s="77"/>
      <c r="B704" s="77"/>
      <c r="C704" s="77"/>
      <c r="D704" s="77"/>
      <c r="E704" s="77"/>
      <c r="F704" s="77"/>
      <c r="G704" s="77"/>
      <c r="H704" s="78"/>
      <c r="I704" s="77"/>
      <c r="L704" s="77"/>
      <c r="M704" s="119"/>
      <c r="N704" s="140"/>
      <c r="O704" s="119"/>
      <c r="P704" s="119"/>
      <c r="Q704" s="141"/>
      <c r="R704" s="122"/>
      <c r="S704" s="141"/>
      <c r="T704" s="122"/>
      <c r="U704" s="77"/>
      <c r="V704" s="77"/>
      <c r="W704" s="141"/>
      <c r="X704" s="122"/>
      <c r="Y704" s="141"/>
      <c r="Z704" s="122"/>
      <c r="AA704" s="141"/>
      <c r="AB704" s="122"/>
      <c r="AC704" s="32"/>
    </row>
    <row r="705" spans="1:29" x14ac:dyDescent="0.25">
      <c r="A705" s="77"/>
      <c r="B705" s="77"/>
      <c r="C705" s="77"/>
      <c r="D705" s="77"/>
      <c r="E705" s="77"/>
      <c r="F705" s="77"/>
      <c r="G705" s="77"/>
      <c r="H705" s="78"/>
      <c r="I705" s="77"/>
      <c r="L705" s="77"/>
      <c r="M705" s="119"/>
      <c r="N705" s="140"/>
      <c r="O705" s="119"/>
      <c r="P705" s="119"/>
      <c r="Q705" s="141"/>
      <c r="R705" s="122"/>
      <c r="S705" s="141"/>
      <c r="T705" s="122"/>
      <c r="U705" s="77"/>
      <c r="V705" s="77"/>
      <c r="W705" s="141"/>
      <c r="X705" s="122"/>
      <c r="Y705" s="141"/>
      <c r="Z705" s="122"/>
      <c r="AA705" s="141"/>
      <c r="AB705" s="122"/>
      <c r="AC705" s="32"/>
    </row>
    <row r="706" spans="1:29" x14ac:dyDescent="0.25">
      <c r="A706" s="77"/>
      <c r="B706" s="77"/>
      <c r="C706" s="77"/>
      <c r="D706" s="77"/>
      <c r="E706" s="77"/>
      <c r="F706" s="77"/>
      <c r="G706" s="77"/>
      <c r="H706" s="78"/>
      <c r="I706" s="77"/>
      <c r="L706" s="77"/>
      <c r="M706" s="119"/>
      <c r="N706" s="140"/>
      <c r="O706" s="119"/>
      <c r="P706" s="119"/>
      <c r="Q706" s="141"/>
      <c r="R706" s="122"/>
      <c r="S706" s="141"/>
      <c r="T706" s="122"/>
      <c r="U706" s="77"/>
      <c r="V706" s="77"/>
      <c r="W706" s="141"/>
      <c r="X706" s="122"/>
      <c r="Y706" s="141"/>
      <c r="Z706" s="122"/>
      <c r="AA706" s="141"/>
      <c r="AB706" s="122"/>
      <c r="AC706" s="32"/>
    </row>
    <row r="707" spans="1:29" x14ac:dyDescent="0.25">
      <c r="A707" s="77"/>
      <c r="B707" s="77"/>
      <c r="C707" s="77"/>
      <c r="D707" s="77"/>
      <c r="E707" s="77"/>
      <c r="F707" s="77"/>
      <c r="G707" s="77"/>
      <c r="H707" s="78"/>
      <c r="I707" s="77"/>
      <c r="L707" s="77"/>
      <c r="M707" s="119"/>
      <c r="N707" s="140"/>
      <c r="O707" s="119"/>
      <c r="P707" s="119"/>
      <c r="Q707" s="141"/>
      <c r="R707" s="122"/>
      <c r="S707" s="141"/>
      <c r="T707" s="122"/>
      <c r="U707" s="77"/>
      <c r="V707" s="77"/>
      <c r="W707" s="141"/>
      <c r="X707" s="122"/>
      <c r="Y707" s="141"/>
      <c r="Z707" s="122"/>
      <c r="AA707" s="141"/>
      <c r="AB707" s="122"/>
      <c r="AC707" s="32"/>
    </row>
    <row r="708" spans="1:29" x14ac:dyDescent="0.25">
      <c r="A708" s="77"/>
      <c r="B708" s="77"/>
      <c r="C708" s="77"/>
      <c r="D708" s="77"/>
      <c r="E708" s="77"/>
      <c r="F708" s="77"/>
      <c r="G708" s="77"/>
      <c r="H708" s="78"/>
      <c r="I708" s="77"/>
      <c r="L708" s="77"/>
      <c r="M708" s="119"/>
      <c r="N708" s="140"/>
      <c r="O708" s="119"/>
      <c r="P708" s="119"/>
      <c r="Q708" s="141"/>
      <c r="R708" s="122"/>
      <c r="S708" s="141"/>
      <c r="T708" s="122"/>
      <c r="U708" s="77"/>
      <c r="V708" s="77"/>
      <c r="W708" s="141"/>
      <c r="X708" s="122"/>
      <c r="Y708" s="141"/>
      <c r="Z708" s="122"/>
      <c r="AA708" s="141"/>
      <c r="AB708" s="122"/>
      <c r="AC708" s="32"/>
    </row>
    <row r="709" spans="1:29" x14ac:dyDescent="0.25">
      <c r="A709" s="77"/>
      <c r="B709" s="77"/>
      <c r="C709" s="77"/>
      <c r="D709" s="77"/>
      <c r="E709" s="77"/>
      <c r="F709" s="77"/>
      <c r="G709" s="77"/>
      <c r="H709" s="78"/>
      <c r="I709" s="77"/>
      <c r="L709" s="77"/>
      <c r="M709" s="119"/>
      <c r="N709" s="140"/>
      <c r="O709" s="119"/>
      <c r="P709" s="119"/>
      <c r="Q709" s="141"/>
      <c r="R709" s="122"/>
      <c r="S709" s="141"/>
      <c r="T709" s="122"/>
      <c r="U709" s="77"/>
      <c r="V709" s="77"/>
      <c r="W709" s="141"/>
      <c r="X709" s="122"/>
      <c r="Y709" s="141"/>
      <c r="Z709" s="122"/>
      <c r="AA709" s="141"/>
      <c r="AB709" s="122"/>
      <c r="AC709" s="32"/>
    </row>
    <row r="710" spans="1:29" x14ac:dyDescent="0.25">
      <c r="A710" s="77"/>
      <c r="B710" s="77"/>
      <c r="C710" s="77"/>
      <c r="D710" s="77"/>
      <c r="E710" s="77"/>
      <c r="F710" s="77"/>
      <c r="G710" s="77"/>
      <c r="H710" s="78"/>
      <c r="I710" s="77"/>
      <c r="L710" s="77"/>
      <c r="M710" s="119"/>
      <c r="N710" s="140"/>
      <c r="O710" s="119"/>
      <c r="P710" s="119"/>
      <c r="Q710" s="141"/>
      <c r="R710" s="122"/>
      <c r="S710" s="141"/>
      <c r="T710" s="122"/>
      <c r="U710" s="77"/>
      <c r="V710" s="77"/>
      <c r="W710" s="141"/>
      <c r="X710" s="122"/>
      <c r="Y710" s="141"/>
      <c r="Z710" s="122"/>
      <c r="AA710" s="141"/>
      <c r="AB710" s="122"/>
      <c r="AC710" s="32"/>
    </row>
    <row r="711" spans="1:29" x14ac:dyDescent="0.25">
      <c r="A711" s="77"/>
      <c r="B711" s="77"/>
      <c r="C711" s="77"/>
      <c r="D711" s="77"/>
      <c r="E711" s="77"/>
      <c r="F711" s="77"/>
      <c r="G711" s="77"/>
      <c r="H711" s="78"/>
      <c r="I711" s="77"/>
      <c r="L711" s="77"/>
      <c r="M711" s="119"/>
      <c r="N711" s="140"/>
      <c r="O711" s="119"/>
      <c r="P711" s="119"/>
      <c r="Q711" s="141"/>
      <c r="R711" s="122"/>
      <c r="S711" s="141"/>
      <c r="T711" s="122"/>
      <c r="U711" s="77"/>
      <c r="V711" s="77"/>
      <c r="W711" s="141"/>
      <c r="X711" s="122"/>
      <c r="Y711" s="141"/>
      <c r="Z711" s="122"/>
      <c r="AA711" s="141"/>
      <c r="AB711" s="122"/>
      <c r="AC711" s="32"/>
    </row>
    <row r="712" spans="1:29" x14ac:dyDescent="0.25">
      <c r="A712" s="77"/>
      <c r="B712" s="77"/>
      <c r="C712" s="77"/>
      <c r="D712" s="77"/>
      <c r="E712" s="77"/>
      <c r="F712" s="77"/>
      <c r="G712" s="77"/>
      <c r="H712" s="78"/>
      <c r="I712" s="77"/>
      <c r="L712" s="77"/>
      <c r="M712" s="119"/>
      <c r="N712" s="140"/>
      <c r="O712" s="119"/>
      <c r="P712" s="119"/>
      <c r="Q712" s="141"/>
      <c r="R712" s="122"/>
      <c r="S712" s="141"/>
      <c r="T712" s="122"/>
      <c r="U712" s="77"/>
      <c r="V712" s="77"/>
      <c r="W712" s="141"/>
      <c r="X712" s="122"/>
      <c r="Y712" s="141"/>
      <c r="Z712" s="122"/>
      <c r="AA712" s="141"/>
      <c r="AB712" s="122"/>
      <c r="AC712" s="32"/>
    </row>
    <row r="713" spans="1:29" x14ac:dyDescent="0.25">
      <c r="A713" s="77"/>
      <c r="B713" s="77"/>
      <c r="C713" s="77"/>
      <c r="D713" s="77"/>
      <c r="E713" s="77"/>
      <c r="F713" s="77"/>
      <c r="G713" s="77"/>
      <c r="H713" s="78"/>
      <c r="I713" s="77"/>
      <c r="L713" s="77"/>
      <c r="M713" s="119"/>
      <c r="N713" s="140"/>
      <c r="O713" s="119"/>
      <c r="P713" s="119"/>
      <c r="Q713" s="141"/>
      <c r="R713" s="122"/>
      <c r="S713" s="141"/>
      <c r="T713" s="122"/>
      <c r="U713" s="77"/>
      <c r="V713" s="77"/>
      <c r="W713" s="141"/>
      <c r="X713" s="122"/>
      <c r="Y713" s="141"/>
      <c r="Z713" s="122"/>
      <c r="AA713" s="141"/>
      <c r="AB713" s="122"/>
      <c r="AC713" s="32"/>
    </row>
    <row r="714" spans="1:29" x14ac:dyDescent="0.25">
      <c r="A714" s="77"/>
      <c r="B714" s="77"/>
      <c r="C714" s="77"/>
      <c r="D714" s="77"/>
      <c r="E714" s="77"/>
      <c r="F714" s="77"/>
      <c r="G714" s="77"/>
      <c r="H714" s="78"/>
      <c r="I714" s="77"/>
      <c r="L714" s="77"/>
      <c r="M714" s="119"/>
      <c r="N714" s="140"/>
      <c r="O714" s="119"/>
      <c r="P714" s="119"/>
      <c r="Q714" s="141"/>
      <c r="R714" s="122"/>
      <c r="S714" s="141"/>
      <c r="T714" s="122"/>
      <c r="U714" s="77"/>
      <c r="V714" s="77"/>
      <c r="W714" s="141"/>
      <c r="X714" s="122"/>
      <c r="Y714" s="141"/>
      <c r="Z714" s="122"/>
      <c r="AA714" s="141"/>
      <c r="AB714" s="122"/>
      <c r="AC714" s="32"/>
    </row>
    <row r="715" spans="1:29" x14ac:dyDescent="0.25">
      <c r="A715" s="77"/>
      <c r="B715" s="77"/>
      <c r="C715" s="77"/>
      <c r="D715" s="77"/>
      <c r="E715" s="77"/>
      <c r="F715" s="77"/>
      <c r="G715" s="77"/>
      <c r="H715" s="78"/>
      <c r="I715" s="77"/>
      <c r="L715" s="77"/>
      <c r="M715" s="119"/>
      <c r="N715" s="140"/>
      <c r="O715" s="119"/>
      <c r="P715" s="119"/>
      <c r="Q715" s="141"/>
      <c r="R715" s="122"/>
      <c r="S715" s="141"/>
      <c r="T715" s="122"/>
      <c r="U715" s="77"/>
      <c r="V715" s="77"/>
      <c r="W715" s="141"/>
      <c r="X715" s="122"/>
      <c r="Y715" s="141"/>
      <c r="Z715" s="122"/>
      <c r="AA715" s="141"/>
      <c r="AB715" s="122"/>
      <c r="AC715" s="32"/>
    </row>
    <row r="716" spans="1:29" x14ac:dyDescent="0.25">
      <c r="A716" s="77"/>
      <c r="B716" s="77"/>
      <c r="C716" s="77"/>
      <c r="D716" s="77"/>
      <c r="E716" s="77"/>
      <c r="F716" s="77"/>
      <c r="G716" s="77"/>
      <c r="H716" s="78"/>
      <c r="I716" s="77"/>
      <c r="L716" s="77"/>
      <c r="M716" s="119"/>
      <c r="N716" s="140"/>
      <c r="O716" s="119"/>
      <c r="P716" s="119"/>
      <c r="Q716" s="141"/>
      <c r="R716" s="122"/>
      <c r="S716" s="141"/>
      <c r="T716" s="122"/>
      <c r="U716" s="77"/>
      <c r="V716" s="77"/>
      <c r="W716" s="141"/>
      <c r="X716" s="122"/>
      <c r="Y716" s="141"/>
      <c r="Z716" s="122"/>
      <c r="AA716" s="141"/>
      <c r="AB716" s="122"/>
      <c r="AC716" s="32"/>
    </row>
    <row r="717" spans="1:29" x14ac:dyDescent="0.25">
      <c r="A717" s="77"/>
      <c r="B717" s="77"/>
      <c r="C717" s="77"/>
      <c r="D717" s="77"/>
      <c r="E717" s="77"/>
      <c r="F717" s="77"/>
      <c r="G717" s="77"/>
      <c r="H717" s="78"/>
      <c r="I717" s="77"/>
      <c r="L717" s="77"/>
      <c r="M717" s="119"/>
      <c r="N717" s="140"/>
      <c r="O717" s="119"/>
      <c r="P717" s="119"/>
      <c r="Q717" s="141"/>
      <c r="R717" s="122"/>
      <c r="S717" s="141"/>
      <c r="T717" s="122"/>
      <c r="U717" s="77"/>
      <c r="V717" s="77"/>
      <c r="W717" s="141"/>
      <c r="X717" s="122"/>
      <c r="Y717" s="141"/>
      <c r="Z717" s="122"/>
      <c r="AA717" s="141"/>
      <c r="AB717" s="122"/>
      <c r="AC717" s="32"/>
    </row>
    <row r="718" spans="1:29" x14ac:dyDescent="0.25">
      <c r="A718" s="77"/>
      <c r="B718" s="77"/>
      <c r="C718" s="77"/>
      <c r="D718" s="77"/>
      <c r="E718" s="77"/>
      <c r="F718" s="77"/>
      <c r="G718" s="77"/>
      <c r="H718" s="78"/>
      <c r="I718" s="77"/>
      <c r="L718" s="77"/>
      <c r="M718" s="119"/>
      <c r="N718" s="140"/>
      <c r="O718" s="119"/>
      <c r="P718" s="119"/>
      <c r="Q718" s="141"/>
      <c r="R718" s="122"/>
      <c r="S718" s="141"/>
      <c r="T718" s="122"/>
      <c r="U718" s="77"/>
      <c r="V718" s="77"/>
      <c r="W718" s="141"/>
      <c r="X718" s="122"/>
      <c r="Y718" s="141"/>
      <c r="Z718" s="122"/>
      <c r="AA718" s="141"/>
      <c r="AB718" s="122"/>
      <c r="AC718" s="32"/>
    </row>
    <row r="719" spans="1:29" x14ac:dyDescent="0.25">
      <c r="A719" s="77"/>
      <c r="B719" s="77"/>
      <c r="C719" s="77"/>
      <c r="D719" s="77"/>
      <c r="E719" s="77"/>
      <c r="F719" s="77"/>
      <c r="G719" s="77"/>
      <c r="H719" s="78"/>
      <c r="I719" s="77"/>
      <c r="L719" s="77"/>
      <c r="M719" s="119"/>
      <c r="N719" s="140"/>
      <c r="O719" s="119"/>
      <c r="P719" s="119"/>
      <c r="Q719" s="141"/>
      <c r="R719" s="122"/>
      <c r="S719" s="141"/>
      <c r="T719" s="122"/>
      <c r="U719" s="77"/>
      <c r="V719" s="77"/>
      <c r="W719" s="141"/>
      <c r="X719" s="122"/>
      <c r="Y719" s="141"/>
      <c r="Z719" s="122"/>
      <c r="AA719" s="141"/>
      <c r="AB719" s="122"/>
      <c r="AC719" s="32"/>
    </row>
    <row r="720" spans="1:29" x14ac:dyDescent="0.25">
      <c r="A720" s="77"/>
      <c r="B720" s="77"/>
      <c r="C720" s="77"/>
      <c r="D720" s="77"/>
      <c r="E720" s="77"/>
      <c r="F720" s="77"/>
      <c r="G720" s="77"/>
      <c r="H720" s="78"/>
      <c r="I720" s="77"/>
      <c r="L720" s="77"/>
      <c r="M720" s="119"/>
      <c r="N720" s="140"/>
      <c r="O720" s="119"/>
      <c r="P720" s="119"/>
      <c r="Q720" s="141"/>
      <c r="R720" s="122"/>
      <c r="S720" s="141"/>
      <c r="T720" s="122"/>
      <c r="U720" s="77"/>
      <c r="V720" s="77"/>
      <c r="W720" s="141"/>
      <c r="X720" s="122"/>
      <c r="Y720" s="141"/>
      <c r="Z720" s="122"/>
      <c r="AA720" s="141"/>
      <c r="AB720" s="122"/>
      <c r="AC720" s="32"/>
    </row>
    <row r="721" spans="1:29" x14ac:dyDescent="0.25">
      <c r="A721" s="77"/>
      <c r="B721" s="77"/>
      <c r="C721" s="77"/>
      <c r="D721" s="77"/>
      <c r="E721" s="77"/>
      <c r="F721" s="77"/>
      <c r="G721" s="77"/>
      <c r="H721" s="78"/>
      <c r="I721" s="77"/>
      <c r="L721" s="77"/>
      <c r="M721" s="119"/>
      <c r="N721" s="140"/>
      <c r="O721" s="119"/>
      <c r="P721" s="119"/>
      <c r="Q721" s="141"/>
      <c r="R721" s="122"/>
      <c r="S721" s="141"/>
      <c r="T721" s="122"/>
      <c r="U721" s="77"/>
      <c r="V721" s="77"/>
      <c r="W721" s="141"/>
      <c r="X721" s="122"/>
      <c r="Y721" s="141"/>
      <c r="Z721" s="122"/>
      <c r="AA721" s="141"/>
      <c r="AB721" s="122"/>
      <c r="AC721" s="32"/>
    </row>
    <row r="722" spans="1:29" x14ac:dyDescent="0.25">
      <c r="A722" s="77"/>
      <c r="B722" s="77"/>
      <c r="C722" s="77"/>
      <c r="D722" s="77"/>
      <c r="E722" s="77"/>
      <c r="F722" s="77"/>
      <c r="G722" s="77"/>
      <c r="H722" s="78"/>
      <c r="I722" s="77"/>
      <c r="L722" s="77"/>
      <c r="M722" s="119"/>
      <c r="N722" s="140"/>
      <c r="O722" s="119"/>
      <c r="P722" s="119"/>
      <c r="Q722" s="141"/>
      <c r="R722" s="122"/>
      <c r="S722" s="141"/>
      <c r="T722" s="122"/>
      <c r="U722" s="77"/>
      <c r="V722" s="77"/>
      <c r="W722" s="141"/>
      <c r="X722" s="122"/>
      <c r="Y722" s="141"/>
      <c r="Z722" s="122"/>
      <c r="AA722" s="141"/>
      <c r="AB722" s="122"/>
      <c r="AC722" s="32"/>
    </row>
    <row r="723" spans="1:29" x14ac:dyDescent="0.25">
      <c r="A723" s="77"/>
      <c r="B723" s="77"/>
      <c r="C723" s="77"/>
      <c r="D723" s="77"/>
      <c r="E723" s="77"/>
      <c r="F723" s="77"/>
      <c r="G723" s="77"/>
      <c r="H723" s="78"/>
      <c r="I723" s="77"/>
      <c r="L723" s="77"/>
      <c r="M723" s="119"/>
      <c r="N723" s="140"/>
      <c r="O723" s="119"/>
      <c r="P723" s="119"/>
      <c r="Q723" s="141"/>
      <c r="R723" s="122"/>
      <c r="S723" s="141"/>
      <c r="T723" s="122"/>
      <c r="U723" s="77"/>
      <c r="V723" s="77"/>
      <c r="W723" s="141"/>
      <c r="X723" s="122"/>
      <c r="Y723" s="141"/>
      <c r="Z723" s="122"/>
      <c r="AA723" s="141"/>
      <c r="AB723" s="122"/>
      <c r="AC723" s="32"/>
    </row>
    <row r="724" spans="1:29" x14ac:dyDescent="0.25">
      <c r="A724" s="77"/>
      <c r="B724" s="77"/>
      <c r="C724" s="77"/>
      <c r="D724" s="77"/>
      <c r="E724" s="77"/>
      <c r="F724" s="77"/>
      <c r="G724" s="77"/>
      <c r="H724" s="78"/>
      <c r="I724" s="77"/>
      <c r="L724" s="77"/>
      <c r="M724" s="119"/>
      <c r="N724" s="140"/>
      <c r="O724" s="119"/>
      <c r="P724" s="119"/>
      <c r="Q724" s="141"/>
      <c r="R724" s="122"/>
      <c r="S724" s="141"/>
      <c r="T724" s="122"/>
      <c r="U724" s="77"/>
      <c r="V724" s="77"/>
      <c r="W724" s="141"/>
      <c r="X724" s="122"/>
      <c r="Y724" s="141"/>
      <c r="Z724" s="122"/>
      <c r="AA724" s="141"/>
      <c r="AB724" s="122"/>
      <c r="AC724" s="32"/>
    </row>
    <row r="725" spans="1:29" x14ac:dyDescent="0.25">
      <c r="A725" s="77"/>
      <c r="B725" s="77"/>
      <c r="C725" s="77"/>
      <c r="D725" s="77"/>
      <c r="E725" s="77"/>
      <c r="F725" s="77"/>
      <c r="G725" s="77"/>
      <c r="H725" s="78"/>
      <c r="I725" s="77"/>
      <c r="L725" s="77"/>
      <c r="M725" s="119"/>
      <c r="N725" s="140"/>
      <c r="O725" s="119"/>
      <c r="P725" s="119"/>
      <c r="Q725" s="141"/>
      <c r="R725" s="122"/>
      <c r="S725" s="141"/>
      <c r="T725" s="122"/>
      <c r="U725" s="77"/>
      <c r="V725" s="77"/>
      <c r="W725" s="141"/>
      <c r="X725" s="122"/>
      <c r="Y725" s="141"/>
      <c r="Z725" s="122"/>
      <c r="AA725" s="141"/>
      <c r="AB725" s="122"/>
      <c r="AC725" s="32"/>
    </row>
    <row r="726" spans="1:29" x14ac:dyDescent="0.25">
      <c r="A726" s="77"/>
      <c r="B726" s="77"/>
      <c r="C726" s="77"/>
      <c r="D726" s="77"/>
      <c r="E726" s="77"/>
      <c r="F726" s="77"/>
      <c r="G726" s="77"/>
      <c r="H726" s="78"/>
      <c r="I726" s="77"/>
      <c r="L726" s="77"/>
      <c r="M726" s="119"/>
      <c r="N726" s="140"/>
      <c r="O726" s="119"/>
      <c r="P726" s="119"/>
      <c r="Q726" s="141"/>
      <c r="R726" s="122"/>
      <c r="S726" s="141"/>
      <c r="T726" s="122"/>
      <c r="U726" s="77"/>
      <c r="V726" s="77"/>
      <c r="W726" s="141"/>
      <c r="X726" s="122"/>
      <c r="Y726" s="141"/>
      <c r="Z726" s="122"/>
      <c r="AA726" s="141"/>
      <c r="AB726" s="122"/>
      <c r="AC726" s="32"/>
    </row>
    <row r="727" spans="1:29" x14ac:dyDescent="0.25">
      <c r="A727" s="77"/>
      <c r="B727" s="77"/>
      <c r="C727" s="77"/>
      <c r="D727" s="77"/>
      <c r="E727" s="77"/>
      <c r="F727" s="77"/>
      <c r="G727" s="77"/>
      <c r="H727" s="78"/>
      <c r="I727" s="77"/>
      <c r="L727" s="77"/>
      <c r="M727" s="119"/>
      <c r="N727" s="140"/>
      <c r="O727" s="119"/>
      <c r="P727" s="119"/>
      <c r="Q727" s="141"/>
      <c r="R727" s="122"/>
      <c r="S727" s="141"/>
      <c r="T727" s="122"/>
      <c r="U727" s="77"/>
      <c r="V727" s="77"/>
      <c r="W727" s="141"/>
      <c r="X727" s="122"/>
      <c r="Y727" s="141"/>
      <c r="Z727" s="122"/>
      <c r="AA727" s="141"/>
      <c r="AB727" s="122"/>
      <c r="AC727" s="32"/>
    </row>
    <row r="728" spans="1:29" x14ac:dyDescent="0.25">
      <c r="A728" s="77"/>
      <c r="B728" s="77"/>
      <c r="C728" s="77"/>
      <c r="D728" s="77"/>
      <c r="E728" s="77"/>
      <c r="F728" s="77"/>
      <c r="G728" s="77"/>
      <c r="H728" s="78"/>
      <c r="I728" s="77"/>
      <c r="L728" s="77"/>
      <c r="M728" s="119"/>
      <c r="N728" s="140"/>
      <c r="O728" s="119"/>
      <c r="P728" s="119"/>
      <c r="Q728" s="141"/>
      <c r="R728" s="122"/>
      <c r="S728" s="141"/>
      <c r="T728" s="122"/>
      <c r="U728" s="77"/>
      <c r="V728" s="77"/>
      <c r="W728" s="141"/>
      <c r="X728" s="122"/>
      <c r="Y728" s="141"/>
      <c r="Z728" s="122"/>
      <c r="AA728" s="141"/>
      <c r="AB728" s="122"/>
      <c r="AC728" s="32"/>
    </row>
    <row r="729" spans="1:29" x14ac:dyDescent="0.25">
      <c r="A729" s="77"/>
      <c r="B729" s="77"/>
      <c r="C729" s="77"/>
      <c r="D729" s="77"/>
      <c r="E729" s="77"/>
      <c r="F729" s="77"/>
      <c r="G729" s="77"/>
      <c r="H729" s="78"/>
      <c r="I729" s="77"/>
      <c r="L729" s="77"/>
      <c r="M729" s="119"/>
      <c r="N729" s="140"/>
      <c r="O729" s="119"/>
      <c r="P729" s="119"/>
      <c r="Q729" s="141"/>
      <c r="R729" s="122"/>
      <c r="S729" s="141"/>
      <c r="T729" s="122"/>
      <c r="U729" s="77"/>
      <c r="V729" s="77"/>
      <c r="W729" s="141"/>
      <c r="X729" s="122"/>
      <c r="Y729" s="141"/>
      <c r="Z729" s="122"/>
      <c r="AA729" s="141"/>
      <c r="AB729" s="122"/>
      <c r="AC729" s="32"/>
    </row>
    <row r="730" spans="1:29" x14ac:dyDescent="0.25">
      <c r="A730" s="77"/>
      <c r="B730" s="77"/>
      <c r="C730" s="77"/>
      <c r="D730" s="77"/>
      <c r="E730" s="77"/>
      <c r="F730" s="77"/>
      <c r="G730" s="77"/>
      <c r="H730" s="78"/>
      <c r="I730" s="77"/>
      <c r="L730" s="77"/>
      <c r="M730" s="119"/>
      <c r="N730" s="140"/>
      <c r="O730" s="119"/>
      <c r="P730" s="119"/>
      <c r="Q730" s="141"/>
      <c r="R730" s="122"/>
      <c r="S730" s="141"/>
      <c r="T730" s="122"/>
      <c r="U730" s="77"/>
      <c r="V730" s="77"/>
      <c r="W730" s="141"/>
      <c r="X730" s="122"/>
      <c r="Y730" s="141"/>
      <c r="Z730" s="122"/>
      <c r="AA730" s="141"/>
      <c r="AB730" s="122"/>
      <c r="AC730" s="32"/>
    </row>
    <row r="731" spans="1:29" x14ac:dyDescent="0.25">
      <c r="A731" s="77"/>
      <c r="B731" s="77"/>
      <c r="C731" s="77"/>
      <c r="D731" s="77"/>
      <c r="E731" s="77"/>
      <c r="F731" s="77"/>
      <c r="G731" s="77"/>
      <c r="H731" s="78"/>
      <c r="I731" s="77"/>
      <c r="L731" s="77"/>
      <c r="M731" s="119"/>
      <c r="N731" s="140"/>
      <c r="O731" s="119"/>
      <c r="P731" s="119"/>
      <c r="Q731" s="141"/>
      <c r="R731" s="122"/>
      <c r="S731" s="141"/>
      <c r="T731" s="122"/>
      <c r="U731" s="77"/>
      <c r="V731" s="77"/>
      <c r="W731" s="141"/>
      <c r="X731" s="122"/>
      <c r="Y731" s="141"/>
      <c r="Z731" s="122"/>
      <c r="AA731" s="141"/>
      <c r="AB731" s="122"/>
      <c r="AC731" s="32"/>
    </row>
    <row r="732" spans="1:29" x14ac:dyDescent="0.25">
      <c r="A732" s="77"/>
      <c r="B732" s="77"/>
      <c r="C732" s="77"/>
      <c r="D732" s="77"/>
      <c r="E732" s="77"/>
      <c r="F732" s="77"/>
      <c r="G732" s="77"/>
      <c r="H732" s="78"/>
      <c r="I732" s="77"/>
      <c r="L732" s="77"/>
      <c r="M732" s="119"/>
      <c r="N732" s="140"/>
      <c r="O732" s="119"/>
      <c r="P732" s="119"/>
      <c r="Q732" s="141"/>
      <c r="R732" s="122"/>
      <c r="S732" s="141"/>
      <c r="T732" s="122"/>
      <c r="U732" s="77"/>
      <c r="V732" s="77"/>
      <c r="W732" s="141"/>
      <c r="X732" s="122"/>
      <c r="Y732" s="141"/>
      <c r="Z732" s="122"/>
      <c r="AA732" s="141"/>
      <c r="AB732" s="122"/>
      <c r="AC732" s="32"/>
    </row>
    <row r="733" spans="1:29" x14ac:dyDescent="0.25">
      <c r="A733" s="77"/>
      <c r="B733" s="77"/>
      <c r="C733" s="77"/>
      <c r="D733" s="77"/>
      <c r="E733" s="77"/>
      <c r="F733" s="77"/>
      <c r="G733" s="77"/>
      <c r="H733" s="78"/>
      <c r="I733" s="77"/>
      <c r="L733" s="77"/>
      <c r="M733" s="119"/>
      <c r="N733" s="140"/>
      <c r="O733" s="119"/>
      <c r="P733" s="119"/>
      <c r="Q733" s="141"/>
      <c r="R733" s="122"/>
      <c r="S733" s="141"/>
      <c r="T733" s="122"/>
      <c r="U733" s="77"/>
      <c r="V733" s="77"/>
      <c r="W733" s="141"/>
      <c r="X733" s="122"/>
      <c r="Y733" s="141"/>
      <c r="Z733" s="122"/>
      <c r="AA733" s="141"/>
      <c r="AB733" s="122"/>
      <c r="AC733" s="32"/>
    </row>
    <row r="734" spans="1:29" x14ac:dyDescent="0.25">
      <c r="A734" s="77"/>
      <c r="B734" s="77"/>
      <c r="C734" s="77"/>
      <c r="D734" s="77"/>
      <c r="E734" s="77"/>
      <c r="F734" s="77"/>
      <c r="G734" s="77"/>
      <c r="H734" s="78"/>
      <c r="I734" s="77"/>
      <c r="L734" s="77"/>
      <c r="M734" s="119"/>
      <c r="N734" s="140"/>
      <c r="O734" s="119"/>
      <c r="P734" s="119"/>
      <c r="Q734" s="141"/>
      <c r="R734" s="122"/>
      <c r="S734" s="141"/>
      <c r="T734" s="122"/>
      <c r="U734" s="77"/>
      <c r="V734" s="77"/>
      <c r="W734" s="141"/>
      <c r="X734" s="122"/>
      <c r="Y734" s="141"/>
      <c r="Z734" s="122"/>
      <c r="AA734" s="141"/>
      <c r="AB734" s="122"/>
      <c r="AC734" s="32"/>
    </row>
    <row r="735" spans="1:29" x14ac:dyDescent="0.25">
      <c r="A735" s="77"/>
      <c r="B735" s="77"/>
      <c r="C735" s="77"/>
      <c r="D735" s="77"/>
      <c r="E735" s="77"/>
      <c r="F735" s="77"/>
      <c r="G735" s="77"/>
      <c r="H735" s="78"/>
      <c r="I735" s="77"/>
      <c r="L735" s="77"/>
      <c r="M735" s="119"/>
      <c r="N735" s="140"/>
      <c r="O735" s="119"/>
      <c r="P735" s="119"/>
      <c r="Q735" s="141"/>
      <c r="R735" s="122"/>
      <c r="S735" s="141"/>
      <c r="T735" s="122"/>
      <c r="U735" s="77"/>
      <c r="V735" s="77"/>
      <c r="W735" s="141"/>
      <c r="X735" s="122"/>
      <c r="Y735" s="141"/>
      <c r="Z735" s="122"/>
      <c r="AA735" s="141"/>
      <c r="AB735" s="122"/>
      <c r="AC735" s="32"/>
    </row>
    <row r="736" spans="1:29" x14ac:dyDescent="0.25">
      <c r="A736" s="77"/>
      <c r="B736" s="77"/>
      <c r="C736" s="77"/>
      <c r="D736" s="77"/>
      <c r="E736" s="77"/>
      <c r="F736" s="77"/>
      <c r="G736" s="77"/>
      <c r="H736" s="78"/>
      <c r="I736" s="77"/>
      <c r="L736" s="77"/>
      <c r="M736" s="119"/>
      <c r="N736" s="140"/>
      <c r="O736" s="119"/>
      <c r="P736" s="119"/>
      <c r="Q736" s="141"/>
      <c r="R736" s="122"/>
      <c r="S736" s="141"/>
      <c r="T736" s="122"/>
      <c r="U736" s="77"/>
      <c r="V736" s="77"/>
      <c r="W736" s="141"/>
      <c r="X736" s="122"/>
      <c r="Y736" s="141"/>
      <c r="Z736" s="122"/>
      <c r="AA736" s="141"/>
      <c r="AB736" s="122"/>
      <c r="AC736" s="32"/>
    </row>
    <row r="737" spans="1:29" x14ac:dyDescent="0.25">
      <c r="A737" s="77"/>
      <c r="B737" s="77"/>
      <c r="C737" s="77"/>
      <c r="D737" s="77"/>
      <c r="E737" s="77"/>
      <c r="F737" s="77"/>
      <c r="G737" s="77"/>
      <c r="H737" s="78"/>
      <c r="I737" s="77"/>
      <c r="L737" s="77"/>
      <c r="M737" s="119"/>
      <c r="N737" s="140"/>
      <c r="O737" s="119"/>
      <c r="P737" s="119"/>
      <c r="Q737" s="141"/>
      <c r="R737" s="122"/>
      <c r="S737" s="141"/>
      <c r="T737" s="122"/>
      <c r="U737" s="77"/>
      <c r="V737" s="77"/>
      <c r="W737" s="141"/>
      <c r="X737" s="122"/>
      <c r="Y737" s="141"/>
      <c r="Z737" s="122"/>
      <c r="AA737" s="141"/>
      <c r="AB737" s="122"/>
      <c r="AC737" s="32"/>
    </row>
    <row r="738" spans="1:29" x14ac:dyDescent="0.25">
      <c r="A738" s="77"/>
      <c r="B738" s="77"/>
      <c r="C738" s="77"/>
      <c r="D738" s="77"/>
      <c r="E738" s="77"/>
      <c r="F738" s="77"/>
      <c r="G738" s="77"/>
      <c r="H738" s="78"/>
      <c r="I738" s="77"/>
      <c r="L738" s="77"/>
      <c r="M738" s="119"/>
      <c r="N738" s="140"/>
      <c r="O738" s="119"/>
      <c r="P738" s="119"/>
      <c r="Q738" s="141"/>
      <c r="R738" s="122"/>
      <c r="S738" s="141"/>
      <c r="T738" s="122"/>
      <c r="U738" s="77"/>
      <c r="V738" s="77"/>
      <c r="W738" s="141"/>
      <c r="X738" s="122"/>
      <c r="Y738" s="141"/>
      <c r="Z738" s="122"/>
      <c r="AA738" s="141"/>
      <c r="AB738" s="122"/>
      <c r="AC738" s="32"/>
    </row>
    <row r="739" spans="1:29" x14ac:dyDescent="0.25">
      <c r="A739" s="77"/>
      <c r="B739" s="77"/>
      <c r="C739" s="77"/>
      <c r="D739" s="77"/>
      <c r="E739" s="77"/>
      <c r="F739" s="77"/>
      <c r="G739" s="77"/>
      <c r="H739" s="78"/>
      <c r="I739" s="77"/>
      <c r="L739" s="77"/>
      <c r="M739" s="119"/>
      <c r="N739" s="140"/>
      <c r="O739" s="119"/>
      <c r="P739" s="119"/>
      <c r="Q739" s="141"/>
      <c r="R739" s="122"/>
      <c r="S739" s="141"/>
      <c r="T739" s="122"/>
      <c r="U739" s="77"/>
      <c r="V739" s="77"/>
      <c r="W739" s="141"/>
      <c r="X739" s="122"/>
      <c r="Y739" s="141"/>
      <c r="Z739" s="122"/>
      <c r="AA739" s="141"/>
      <c r="AB739" s="122"/>
      <c r="AC739" s="32"/>
    </row>
    <row r="740" spans="1:29" x14ac:dyDescent="0.25">
      <c r="A740" s="77"/>
      <c r="B740" s="77"/>
      <c r="C740" s="77"/>
      <c r="D740" s="77"/>
      <c r="E740" s="77"/>
      <c r="F740" s="77"/>
      <c r="G740" s="77"/>
      <c r="H740" s="78"/>
      <c r="I740" s="77"/>
      <c r="L740" s="77"/>
      <c r="M740" s="119"/>
      <c r="N740" s="140"/>
      <c r="O740" s="119"/>
      <c r="P740" s="119"/>
      <c r="Q740" s="141"/>
      <c r="R740" s="122"/>
      <c r="S740" s="141"/>
      <c r="T740" s="122"/>
      <c r="U740" s="77"/>
      <c r="V740" s="77"/>
      <c r="W740" s="141"/>
      <c r="X740" s="122"/>
      <c r="Y740" s="141"/>
      <c r="Z740" s="122"/>
      <c r="AA740" s="141"/>
      <c r="AB740" s="122"/>
      <c r="AC740" s="32"/>
    </row>
    <row r="741" spans="1:29" x14ac:dyDescent="0.25">
      <c r="A741" s="77"/>
      <c r="B741" s="77"/>
      <c r="C741" s="77"/>
      <c r="D741" s="77"/>
      <c r="E741" s="77"/>
      <c r="F741" s="77"/>
      <c r="G741" s="77"/>
      <c r="H741" s="78"/>
      <c r="I741" s="77"/>
      <c r="L741" s="77"/>
      <c r="M741" s="119"/>
      <c r="N741" s="140"/>
      <c r="O741" s="119"/>
      <c r="P741" s="119"/>
      <c r="Q741" s="141"/>
      <c r="R741" s="122"/>
      <c r="S741" s="141"/>
      <c r="T741" s="122"/>
      <c r="U741" s="77"/>
      <c r="V741" s="77"/>
      <c r="W741" s="141"/>
      <c r="X741" s="122"/>
      <c r="Y741" s="141"/>
      <c r="Z741" s="122"/>
      <c r="AA741" s="141"/>
      <c r="AB741" s="122"/>
      <c r="AC741" s="32"/>
    </row>
    <row r="742" spans="1:29" x14ac:dyDescent="0.25">
      <c r="A742" s="77"/>
      <c r="B742" s="77"/>
      <c r="C742" s="77"/>
      <c r="D742" s="77"/>
      <c r="E742" s="77"/>
      <c r="F742" s="77"/>
      <c r="G742" s="77"/>
      <c r="H742" s="78"/>
      <c r="I742" s="77"/>
      <c r="L742" s="77"/>
      <c r="M742" s="119"/>
      <c r="N742" s="140"/>
      <c r="O742" s="119"/>
      <c r="P742" s="119"/>
      <c r="Q742" s="141"/>
      <c r="R742" s="122"/>
      <c r="S742" s="141"/>
      <c r="T742" s="122"/>
      <c r="U742" s="77"/>
      <c r="V742" s="77"/>
      <c r="W742" s="141"/>
      <c r="X742" s="122"/>
      <c r="Y742" s="141"/>
      <c r="Z742" s="122"/>
      <c r="AA742" s="141"/>
      <c r="AB742" s="122"/>
      <c r="AC742" s="32"/>
    </row>
    <row r="743" spans="1:29" x14ac:dyDescent="0.25">
      <c r="A743" s="77"/>
      <c r="B743" s="77"/>
      <c r="C743" s="77"/>
      <c r="D743" s="77"/>
      <c r="E743" s="77"/>
      <c r="F743" s="77"/>
      <c r="G743" s="77"/>
      <c r="H743" s="78"/>
      <c r="I743" s="77"/>
      <c r="L743" s="77"/>
      <c r="M743" s="119"/>
      <c r="N743" s="140"/>
      <c r="O743" s="119"/>
      <c r="P743" s="119"/>
      <c r="Q743" s="141"/>
      <c r="R743" s="122"/>
      <c r="S743" s="141"/>
      <c r="T743" s="122"/>
      <c r="U743" s="77"/>
      <c r="V743" s="77"/>
      <c r="W743" s="141"/>
      <c r="X743" s="122"/>
      <c r="Y743" s="141"/>
      <c r="Z743" s="122"/>
      <c r="AA743" s="141"/>
      <c r="AB743" s="122"/>
      <c r="AC743" s="32"/>
    </row>
    <row r="744" spans="1:29" x14ac:dyDescent="0.25">
      <c r="A744" s="77"/>
      <c r="B744" s="77"/>
      <c r="C744" s="77"/>
      <c r="D744" s="77"/>
      <c r="E744" s="77"/>
      <c r="F744" s="77"/>
      <c r="G744" s="77"/>
      <c r="H744" s="78"/>
      <c r="I744" s="77"/>
      <c r="L744" s="77"/>
      <c r="M744" s="119"/>
      <c r="N744" s="140"/>
      <c r="O744" s="119"/>
      <c r="P744" s="119"/>
      <c r="Q744" s="141"/>
      <c r="R744" s="122"/>
      <c r="S744" s="141"/>
      <c r="T744" s="122"/>
      <c r="U744" s="77"/>
      <c r="V744" s="77"/>
      <c r="W744" s="141"/>
      <c r="X744" s="122"/>
      <c r="Y744" s="141"/>
      <c r="Z744" s="122"/>
      <c r="AA744" s="141"/>
      <c r="AB744" s="122"/>
      <c r="AC744" s="32"/>
    </row>
    <row r="745" spans="1:29" x14ac:dyDescent="0.25">
      <c r="A745" s="77"/>
      <c r="B745" s="77"/>
      <c r="C745" s="77"/>
      <c r="D745" s="77"/>
      <c r="E745" s="77"/>
      <c r="F745" s="77"/>
      <c r="G745" s="77"/>
      <c r="H745" s="78"/>
      <c r="I745" s="77"/>
      <c r="L745" s="77"/>
      <c r="M745" s="119"/>
      <c r="N745" s="140"/>
      <c r="O745" s="119"/>
      <c r="P745" s="119"/>
      <c r="Q745" s="141"/>
      <c r="R745" s="122"/>
      <c r="S745" s="141"/>
      <c r="T745" s="122"/>
      <c r="U745" s="77"/>
      <c r="V745" s="77"/>
      <c r="W745" s="141"/>
      <c r="X745" s="122"/>
      <c r="Y745" s="141"/>
      <c r="Z745" s="122"/>
      <c r="AA745" s="141"/>
      <c r="AB745" s="122"/>
      <c r="AC745" s="32"/>
    </row>
    <row r="746" spans="1:29" x14ac:dyDescent="0.25">
      <c r="A746" s="77"/>
      <c r="B746" s="77"/>
      <c r="C746" s="77"/>
      <c r="D746" s="77"/>
      <c r="E746" s="77"/>
      <c r="F746" s="77"/>
      <c r="G746" s="77"/>
      <c r="H746" s="78"/>
      <c r="I746" s="77"/>
      <c r="L746" s="77"/>
      <c r="M746" s="119"/>
      <c r="N746" s="140"/>
      <c r="O746" s="119"/>
      <c r="P746" s="119"/>
      <c r="Q746" s="141"/>
      <c r="R746" s="122"/>
      <c r="S746" s="141"/>
      <c r="T746" s="122"/>
      <c r="U746" s="77"/>
      <c r="V746" s="77"/>
      <c r="W746" s="141"/>
      <c r="X746" s="122"/>
      <c r="Y746" s="141"/>
      <c r="Z746" s="122"/>
      <c r="AA746" s="141"/>
      <c r="AB746" s="122"/>
      <c r="AC746" s="32"/>
    </row>
    <row r="747" spans="1:29" x14ac:dyDescent="0.25">
      <c r="A747" s="77"/>
      <c r="B747" s="77"/>
      <c r="C747" s="77"/>
      <c r="D747" s="77"/>
      <c r="E747" s="77"/>
      <c r="F747" s="77"/>
      <c r="G747" s="77"/>
      <c r="H747" s="78"/>
      <c r="I747" s="77"/>
      <c r="L747" s="77"/>
      <c r="M747" s="119"/>
      <c r="N747" s="140"/>
      <c r="O747" s="119"/>
      <c r="P747" s="119"/>
      <c r="Q747" s="141"/>
      <c r="R747" s="122"/>
      <c r="S747" s="141"/>
      <c r="T747" s="122"/>
      <c r="U747" s="77"/>
      <c r="V747" s="77"/>
      <c r="W747" s="141"/>
      <c r="X747" s="122"/>
      <c r="Y747" s="141"/>
      <c r="Z747" s="122"/>
      <c r="AA747" s="141"/>
      <c r="AB747" s="122"/>
      <c r="AC747" s="32"/>
    </row>
    <row r="748" spans="1:29" x14ac:dyDescent="0.25">
      <c r="A748" s="77"/>
      <c r="B748" s="77"/>
      <c r="C748" s="77"/>
      <c r="D748" s="77"/>
      <c r="E748" s="77"/>
      <c r="F748" s="77"/>
      <c r="G748" s="77"/>
      <c r="H748" s="78"/>
      <c r="I748" s="77"/>
      <c r="L748" s="77"/>
      <c r="M748" s="119"/>
      <c r="N748" s="140"/>
      <c r="O748" s="119"/>
      <c r="P748" s="119"/>
      <c r="Q748" s="141"/>
      <c r="R748" s="122"/>
      <c r="S748" s="141"/>
      <c r="T748" s="122"/>
      <c r="U748" s="77"/>
      <c r="V748" s="77"/>
      <c r="W748" s="141"/>
      <c r="X748" s="122"/>
      <c r="Y748" s="141"/>
      <c r="Z748" s="122"/>
      <c r="AA748" s="141"/>
      <c r="AB748" s="122"/>
      <c r="AC748" s="32"/>
    </row>
    <row r="749" spans="1:29" x14ac:dyDescent="0.25">
      <c r="A749" s="77"/>
      <c r="B749" s="77"/>
      <c r="C749" s="77"/>
      <c r="D749" s="77"/>
      <c r="E749" s="77"/>
      <c r="F749" s="77"/>
      <c r="G749" s="77"/>
      <c r="H749" s="78"/>
      <c r="I749" s="77"/>
      <c r="L749" s="77"/>
      <c r="M749" s="119"/>
      <c r="N749" s="140"/>
      <c r="O749" s="119"/>
      <c r="P749" s="119"/>
      <c r="Q749" s="141"/>
      <c r="R749" s="122"/>
      <c r="S749" s="141"/>
      <c r="T749" s="122"/>
      <c r="U749" s="77"/>
      <c r="V749" s="77"/>
      <c r="W749" s="141"/>
      <c r="X749" s="122"/>
      <c r="Y749" s="141"/>
      <c r="Z749" s="122"/>
      <c r="AA749" s="141"/>
      <c r="AB749" s="122"/>
      <c r="AC749" s="32"/>
    </row>
    <row r="750" spans="1:29" x14ac:dyDescent="0.25">
      <c r="A750" s="77"/>
      <c r="B750" s="77"/>
      <c r="C750" s="77"/>
      <c r="D750" s="77"/>
      <c r="E750" s="77"/>
      <c r="F750" s="77"/>
      <c r="G750" s="77"/>
      <c r="H750" s="78"/>
      <c r="I750" s="77"/>
      <c r="L750" s="77"/>
      <c r="M750" s="119"/>
      <c r="N750" s="140"/>
      <c r="O750" s="119"/>
      <c r="P750" s="119"/>
      <c r="Q750" s="141"/>
      <c r="R750" s="122"/>
      <c r="S750" s="141"/>
      <c r="T750" s="122"/>
      <c r="U750" s="77"/>
      <c r="V750" s="77"/>
      <c r="W750" s="141"/>
      <c r="X750" s="122"/>
      <c r="Y750" s="141"/>
      <c r="Z750" s="122"/>
      <c r="AA750" s="141"/>
      <c r="AB750" s="122"/>
      <c r="AC750" s="32"/>
    </row>
    <row r="751" spans="1:29" x14ac:dyDescent="0.25">
      <c r="A751" s="77"/>
      <c r="B751" s="77"/>
      <c r="C751" s="77"/>
      <c r="D751" s="77"/>
      <c r="E751" s="77"/>
      <c r="F751" s="77"/>
      <c r="G751" s="77"/>
      <c r="H751" s="78"/>
      <c r="I751" s="77"/>
      <c r="L751" s="77"/>
      <c r="M751" s="119"/>
      <c r="N751" s="140"/>
      <c r="O751" s="119"/>
      <c r="P751" s="119"/>
      <c r="Q751" s="141"/>
      <c r="R751" s="122"/>
      <c r="S751" s="141"/>
      <c r="T751" s="122"/>
      <c r="U751" s="77"/>
      <c r="V751" s="77"/>
      <c r="W751" s="141"/>
      <c r="X751" s="122"/>
      <c r="Y751" s="141"/>
      <c r="Z751" s="122"/>
      <c r="AA751" s="141"/>
      <c r="AB751" s="122"/>
      <c r="AC751" s="32"/>
    </row>
    <row r="752" spans="1:29" x14ac:dyDescent="0.25">
      <c r="A752" s="77"/>
      <c r="B752" s="77"/>
      <c r="C752" s="77"/>
      <c r="D752" s="77"/>
      <c r="E752" s="77"/>
      <c r="F752" s="77"/>
      <c r="G752" s="77"/>
      <c r="H752" s="78"/>
      <c r="I752" s="77"/>
      <c r="L752" s="77"/>
      <c r="M752" s="119"/>
      <c r="N752" s="140"/>
      <c r="O752" s="119"/>
      <c r="P752" s="119"/>
      <c r="Q752" s="141"/>
      <c r="R752" s="122"/>
      <c r="S752" s="141"/>
      <c r="T752" s="122"/>
      <c r="U752" s="77"/>
      <c r="V752" s="77"/>
      <c r="W752" s="141"/>
      <c r="X752" s="122"/>
      <c r="Y752" s="141"/>
      <c r="Z752" s="122"/>
      <c r="AA752" s="141"/>
      <c r="AB752" s="122"/>
      <c r="AC752" s="32"/>
    </row>
    <row r="753" spans="1:29" x14ac:dyDescent="0.25">
      <c r="A753" s="77"/>
      <c r="B753" s="77"/>
      <c r="C753" s="77"/>
      <c r="D753" s="77"/>
      <c r="E753" s="77"/>
      <c r="F753" s="77"/>
      <c r="G753" s="77"/>
      <c r="H753" s="78"/>
      <c r="I753" s="77"/>
      <c r="L753" s="77"/>
      <c r="M753" s="119"/>
      <c r="N753" s="140"/>
      <c r="O753" s="119"/>
      <c r="P753" s="119"/>
      <c r="Q753" s="141"/>
      <c r="R753" s="122"/>
      <c r="S753" s="141"/>
      <c r="T753" s="122"/>
      <c r="U753" s="77"/>
      <c r="V753" s="77"/>
      <c r="W753" s="141"/>
      <c r="X753" s="122"/>
      <c r="Y753" s="141"/>
      <c r="Z753" s="122"/>
      <c r="AA753" s="141"/>
      <c r="AB753" s="122"/>
      <c r="AC753" s="32"/>
    </row>
    <row r="754" spans="1:29" x14ac:dyDescent="0.25">
      <c r="A754" s="77"/>
      <c r="B754" s="77"/>
      <c r="C754" s="77"/>
      <c r="D754" s="77"/>
      <c r="E754" s="77"/>
      <c r="F754" s="77"/>
      <c r="G754" s="77"/>
      <c r="H754" s="78"/>
      <c r="I754" s="77"/>
      <c r="L754" s="77"/>
      <c r="M754" s="119"/>
      <c r="N754" s="140"/>
      <c r="O754" s="119"/>
      <c r="P754" s="119"/>
      <c r="Q754" s="141"/>
      <c r="R754" s="122"/>
      <c r="S754" s="141"/>
      <c r="T754" s="122"/>
      <c r="U754" s="77"/>
      <c r="V754" s="77"/>
      <c r="W754" s="141"/>
      <c r="X754" s="122"/>
      <c r="Y754" s="141"/>
      <c r="Z754" s="122"/>
      <c r="AA754" s="141"/>
      <c r="AB754" s="122"/>
      <c r="AC754" s="32"/>
    </row>
    <row r="755" spans="1:29" x14ac:dyDescent="0.25">
      <c r="A755" s="77"/>
      <c r="B755" s="77"/>
      <c r="C755" s="77"/>
      <c r="D755" s="77"/>
      <c r="E755" s="77"/>
      <c r="F755" s="77"/>
      <c r="G755" s="77"/>
      <c r="H755" s="78"/>
      <c r="I755" s="77"/>
      <c r="L755" s="77"/>
      <c r="M755" s="119"/>
      <c r="N755" s="140"/>
      <c r="O755" s="119"/>
      <c r="P755" s="119"/>
      <c r="Q755" s="141"/>
      <c r="R755" s="122"/>
      <c r="S755" s="141"/>
      <c r="T755" s="122"/>
      <c r="U755" s="77"/>
      <c r="V755" s="77"/>
      <c r="W755" s="141"/>
      <c r="X755" s="122"/>
      <c r="Y755" s="141"/>
      <c r="Z755" s="122"/>
      <c r="AA755" s="141"/>
      <c r="AB755" s="122"/>
      <c r="AC755" s="32"/>
    </row>
    <row r="756" spans="1:29" x14ac:dyDescent="0.25">
      <c r="A756" s="77"/>
      <c r="B756" s="77"/>
      <c r="C756" s="77"/>
      <c r="D756" s="77"/>
      <c r="E756" s="77"/>
      <c r="F756" s="77"/>
      <c r="G756" s="77"/>
      <c r="H756" s="78"/>
      <c r="I756" s="77"/>
      <c r="L756" s="77"/>
      <c r="M756" s="119"/>
      <c r="N756" s="140"/>
      <c r="O756" s="119"/>
      <c r="P756" s="119"/>
      <c r="Q756" s="141"/>
      <c r="R756" s="122"/>
      <c r="S756" s="141"/>
      <c r="T756" s="122"/>
      <c r="U756" s="77"/>
      <c r="V756" s="77"/>
      <c r="W756" s="141"/>
      <c r="X756" s="122"/>
      <c r="Y756" s="141"/>
      <c r="Z756" s="122"/>
      <c r="AA756" s="141"/>
      <c r="AB756" s="122"/>
      <c r="AC756" s="32"/>
    </row>
    <row r="757" spans="1:29" x14ac:dyDescent="0.25">
      <c r="A757" s="77"/>
      <c r="B757" s="77"/>
      <c r="C757" s="77"/>
      <c r="D757" s="77"/>
      <c r="E757" s="77"/>
      <c r="F757" s="77"/>
      <c r="G757" s="77"/>
      <c r="H757" s="78"/>
      <c r="I757" s="77"/>
      <c r="L757" s="77"/>
      <c r="M757" s="119"/>
      <c r="N757" s="140"/>
      <c r="O757" s="119"/>
      <c r="P757" s="119"/>
      <c r="Q757" s="141"/>
      <c r="R757" s="122"/>
      <c r="S757" s="141"/>
      <c r="T757" s="122"/>
      <c r="U757" s="77"/>
      <c r="V757" s="77"/>
      <c r="W757" s="141"/>
      <c r="X757" s="122"/>
      <c r="Y757" s="141"/>
      <c r="Z757" s="122"/>
      <c r="AA757" s="141"/>
      <c r="AB757" s="122"/>
      <c r="AC757" s="32"/>
    </row>
    <row r="758" spans="1:29" x14ac:dyDescent="0.25">
      <c r="A758" s="77"/>
      <c r="B758" s="77"/>
      <c r="C758" s="77"/>
      <c r="D758" s="77"/>
      <c r="E758" s="77"/>
      <c r="F758" s="77"/>
      <c r="G758" s="77"/>
      <c r="H758" s="78"/>
      <c r="I758" s="77"/>
      <c r="L758" s="77"/>
      <c r="M758" s="119"/>
      <c r="N758" s="140"/>
      <c r="O758" s="119"/>
      <c r="P758" s="119"/>
      <c r="Q758" s="141"/>
      <c r="R758" s="122"/>
      <c r="S758" s="141"/>
      <c r="T758" s="122"/>
      <c r="U758" s="77"/>
      <c r="V758" s="77"/>
      <c r="W758" s="141"/>
      <c r="X758" s="122"/>
      <c r="Y758" s="141"/>
      <c r="Z758" s="122"/>
      <c r="AA758" s="141"/>
      <c r="AB758" s="122"/>
      <c r="AC758" s="32"/>
    </row>
    <row r="759" spans="1:29" x14ac:dyDescent="0.25">
      <c r="A759" s="77"/>
      <c r="B759" s="77"/>
      <c r="C759" s="77"/>
      <c r="D759" s="77"/>
      <c r="E759" s="77"/>
      <c r="F759" s="77"/>
      <c r="G759" s="77"/>
      <c r="H759" s="78"/>
      <c r="I759" s="77"/>
      <c r="L759" s="77"/>
      <c r="M759" s="119"/>
      <c r="N759" s="140"/>
      <c r="O759" s="119"/>
      <c r="P759" s="119"/>
      <c r="Q759" s="141"/>
      <c r="R759" s="122"/>
      <c r="S759" s="141"/>
      <c r="T759" s="122"/>
      <c r="U759" s="77"/>
      <c r="V759" s="77"/>
      <c r="W759" s="141"/>
      <c r="X759" s="122"/>
      <c r="Y759" s="141"/>
      <c r="Z759" s="122"/>
      <c r="AA759" s="141"/>
      <c r="AB759" s="122"/>
      <c r="AC759" s="32"/>
    </row>
    <row r="760" spans="1:29" x14ac:dyDescent="0.25">
      <c r="A760" s="77"/>
      <c r="B760" s="77"/>
      <c r="C760" s="77"/>
      <c r="D760" s="77"/>
      <c r="E760" s="77"/>
      <c r="F760" s="77"/>
      <c r="G760" s="77"/>
      <c r="H760" s="78"/>
      <c r="I760" s="77"/>
      <c r="L760" s="77"/>
      <c r="M760" s="119"/>
      <c r="N760" s="140"/>
      <c r="O760" s="119"/>
      <c r="P760" s="119"/>
      <c r="Q760" s="141"/>
      <c r="R760" s="122"/>
      <c r="S760" s="141"/>
      <c r="T760" s="122"/>
      <c r="U760" s="77"/>
      <c r="V760" s="77"/>
      <c r="W760" s="141"/>
      <c r="X760" s="122"/>
      <c r="Y760" s="141"/>
      <c r="Z760" s="122"/>
      <c r="AA760" s="141"/>
      <c r="AB760" s="122"/>
      <c r="AC760" s="32"/>
    </row>
    <row r="761" spans="1:29" x14ac:dyDescent="0.25">
      <c r="A761" s="77"/>
      <c r="B761" s="77"/>
      <c r="C761" s="77"/>
      <c r="D761" s="77"/>
      <c r="E761" s="77"/>
      <c r="F761" s="77"/>
      <c r="G761" s="77"/>
      <c r="H761" s="78"/>
      <c r="I761" s="77"/>
      <c r="L761" s="77"/>
      <c r="M761" s="119"/>
      <c r="N761" s="140"/>
      <c r="O761" s="119"/>
      <c r="P761" s="119"/>
      <c r="Q761" s="141"/>
      <c r="R761" s="122"/>
      <c r="S761" s="141"/>
      <c r="T761" s="122"/>
      <c r="U761" s="77"/>
      <c r="V761" s="77"/>
      <c r="W761" s="141"/>
      <c r="X761" s="122"/>
      <c r="Y761" s="141"/>
      <c r="Z761" s="122"/>
      <c r="AA761" s="141"/>
      <c r="AB761" s="122"/>
      <c r="AC761" s="32"/>
    </row>
    <row r="762" spans="1:29" x14ac:dyDescent="0.25">
      <c r="A762" s="77"/>
      <c r="B762" s="77"/>
      <c r="C762" s="77"/>
      <c r="D762" s="77"/>
      <c r="E762" s="77"/>
      <c r="F762" s="77"/>
      <c r="G762" s="77"/>
      <c r="H762" s="78"/>
      <c r="I762" s="77"/>
      <c r="L762" s="77"/>
      <c r="M762" s="119"/>
      <c r="N762" s="140"/>
      <c r="O762" s="119"/>
      <c r="P762" s="119"/>
      <c r="Q762" s="141"/>
      <c r="R762" s="122"/>
      <c r="S762" s="141"/>
      <c r="T762" s="122"/>
      <c r="U762" s="77"/>
      <c r="V762" s="77"/>
      <c r="W762" s="141"/>
      <c r="X762" s="122"/>
      <c r="Y762" s="141"/>
      <c r="Z762" s="122"/>
      <c r="AA762" s="141"/>
      <c r="AB762" s="122"/>
      <c r="AC762" s="32"/>
    </row>
    <row r="763" spans="1:29" x14ac:dyDescent="0.25">
      <c r="A763" s="77"/>
      <c r="B763" s="77"/>
      <c r="C763" s="77"/>
      <c r="D763" s="77"/>
      <c r="E763" s="77"/>
      <c r="F763" s="77"/>
      <c r="G763" s="77"/>
      <c r="H763" s="78"/>
      <c r="I763" s="77"/>
      <c r="L763" s="77"/>
      <c r="M763" s="119"/>
      <c r="N763" s="140"/>
      <c r="O763" s="119"/>
      <c r="P763" s="119"/>
      <c r="Q763" s="141"/>
      <c r="R763" s="122"/>
      <c r="S763" s="141"/>
      <c r="T763" s="122"/>
      <c r="U763" s="77"/>
      <c r="V763" s="77"/>
      <c r="W763" s="141"/>
      <c r="X763" s="122"/>
      <c r="Y763" s="141"/>
      <c r="Z763" s="122"/>
      <c r="AA763" s="141"/>
      <c r="AB763" s="122"/>
      <c r="AC763" s="32"/>
    </row>
    <row r="764" spans="1:29" x14ac:dyDescent="0.25">
      <c r="A764" s="77"/>
      <c r="B764" s="77"/>
      <c r="C764" s="77"/>
      <c r="D764" s="77"/>
      <c r="E764" s="77"/>
      <c r="F764" s="77"/>
      <c r="G764" s="77"/>
      <c r="H764" s="78"/>
      <c r="I764" s="77"/>
      <c r="L764" s="77"/>
      <c r="M764" s="119"/>
      <c r="N764" s="140"/>
      <c r="O764" s="119"/>
      <c r="P764" s="119"/>
      <c r="Q764" s="141"/>
      <c r="R764" s="122"/>
      <c r="S764" s="141"/>
      <c r="T764" s="122"/>
      <c r="U764" s="77"/>
      <c r="V764" s="77"/>
      <c r="W764" s="141"/>
      <c r="X764" s="122"/>
      <c r="Y764" s="141"/>
      <c r="Z764" s="122"/>
      <c r="AA764" s="141"/>
      <c r="AB764" s="122"/>
      <c r="AC764" s="32"/>
    </row>
    <row r="765" spans="1:29" x14ac:dyDescent="0.25">
      <c r="A765" s="77"/>
      <c r="B765" s="77"/>
      <c r="C765" s="77"/>
      <c r="D765" s="77"/>
      <c r="E765" s="77"/>
      <c r="F765" s="77"/>
      <c r="G765" s="77"/>
      <c r="H765" s="78"/>
      <c r="I765" s="77"/>
      <c r="L765" s="77"/>
      <c r="M765" s="119"/>
      <c r="N765" s="140"/>
      <c r="O765" s="119"/>
      <c r="P765" s="119"/>
      <c r="Q765" s="141"/>
      <c r="R765" s="122"/>
      <c r="S765" s="141"/>
      <c r="T765" s="122"/>
      <c r="U765" s="77"/>
      <c r="V765" s="77"/>
      <c r="W765" s="141"/>
      <c r="X765" s="122"/>
      <c r="Y765" s="141"/>
      <c r="Z765" s="122"/>
      <c r="AA765" s="141"/>
      <c r="AB765" s="122"/>
      <c r="AC765" s="32"/>
    </row>
    <row r="766" spans="1:29" x14ac:dyDescent="0.25">
      <c r="A766" s="77"/>
      <c r="B766" s="77"/>
      <c r="C766" s="77"/>
      <c r="D766" s="77"/>
      <c r="E766" s="77"/>
      <c r="F766" s="77"/>
      <c r="G766" s="77"/>
      <c r="H766" s="78"/>
      <c r="I766" s="77"/>
      <c r="L766" s="77"/>
      <c r="M766" s="119"/>
      <c r="N766" s="140"/>
      <c r="O766" s="119"/>
      <c r="P766" s="119"/>
      <c r="Q766" s="141"/>
      <c r="R766" s="122"/>
      <c r="S766" s="141"/>
      <c r="T766" s="122"/>
      <c r="U766" s="77"/>
      <c r="V766" s="77"/>
      <c r="W766" s="141"/>
      <c r="X766" s="122"/>
      <c r="Y766" s="141"/>
      <c r="Z766" s="122"/>
      <c r="AA766" s="141"/>
      <c r="AB766" s="122"/>
      <c r="AC766" s="32"/>
    </row>
    <row r="767" spans="1:29" x14ac:dyDescent="0.25">
      <c r="A767" s="77"/>
      <c r="B767" s="77"/>
      <c r="C767" s="77"/>
      <c r="D767" s="77"/>
      <c r="E767" s="77"/>
      <c r="F767" s="77"/>
      <c r="G767" s="77"/>
      <c r="H767" s="78"/>
      <c r="I767" s="77"/>
      <c r="L767" s="77"/>
      <c r="M767" s="119"/>
      <c r="N767" s="140"/>
      <c r="O767" s="119"/>
      <c r="P767" s="119"/>
      <c r="Q767" s="141"/>
      <c r="R767" s="122"/>
      <c r="S767" s="141"/>
      <c r="T767" s="122"/>
      <c r="U767" s="77"/>
      <c r="V767" s="77"/>
      <c r="W767" s="141"/>
      <c r="X767" s="122"/>
      <c r="Y767" s="141"/>
      <c r="Z767" s="122"/>
      <c r="AA767" s="141"/>
      <c r="AB767" s="122"/>
      <c r="AC767" s="32"/>
    </row>
    <row r="768" spans="1:29" x14ac:dyDescent="0.25">
      <c r="A768" s="77"/>
      <c r="B768" s="77"/>
      <c r="C768" s="77"/>
      <c r="D768" s="77"/>
      <c r="E768" s="77"/>
      <c r="F768" s="77"/>
      <c r="G768" s="77"/>
      <c r="H768" s="78"/>
      <c r="I768" s="77"/>
      <c r="L768" s="77"/>
      <c r="M768" s="119"/>
      <c r="N768" s="140"/>
      <c r="O768" s="119"/>
      <c r="P768" s="119"/>
      <c r="Q768" s="141"/>
      <c r="R768" s="122"/>
      <c r="S768" s="141"/>
      <c r="T768" s="122"/>
      <c r="U768" s="77"/>
      <c r="V768" s="77"/>
      <c r="W768" s="141"/>
      <c r="X768" s="122"/>
      <c r="Y768" s="141"/>
      <c r="Z768" s="122"/>
      <c r="AA768" s="141"/>
      <c r="AB768" s="122"/>
      <c r="AC768" s="32"/>
    </row>
    <row r="769" spans="1:29" x14ac:dyDescent="0.25">
      <c r="A769" s="77"/>
      <c r="B769" s="77"/>
      <c r="C769" s="77"/>
      <c r="D769" s="77"/>
      <c r="E769" s="77"/>
      <c r="F769" s="77"/>
      <c r="G769" s="77"/>
      <c r="H769" s="78"/>
      <c r="I769" s="77"/>
      <c r="L769" s="77"/>
      <c r="M769" s="119"/>
      <c r="N769" s="140"/>
      <c r="O769" s="119"/>
      <c r="P769" s="119"/>
      <c r="Q769" s="141"/>
      <c r="R769" s="122"/>
      <c r="S769" s="141"/>
      <c r="T769" s="122"/>
      <c r="U769" s="77"/>
      <c r="V769" s="77"/>
      <c r="W769" s="141"/>
      <c r="X769" s="122"/>
      <c r="Y769" s="141"/>
      <c r="Z769" s="122"/>
      <c r="AA769" s="141"/>
      <c r="AB769" s="122"/>
      <c r="AC769" s="32"/>
    </row>
    <row r="770" spans="1:29" x14ac:dyDescent="0.25">
      <c r="A770" s="77"/>
      <c r="B770" s="77"/>
      <c r="C770" s="77"/>
      <c r="D770" s="77"/>
      <c r="E770" s="77"/>
      <c r="F770" s="77"/>
      <c r="G770" s="77"/>
      <c r="H770" s="78"/>
      <c r="I770" s="77"/>
      <c r="L770" s="77"/>
      <c r="M770" s="119"/>
      <c r="N770" s="140"/>
      <c r="O770" s="119"/>
      <c r="P770" s="119"/>
      <c r="Q770" s="141"/>
      <c r="R770" s="122"/>
      <c r="S770" s="141"/>
      <c r="T770" s="122"/>
      <c r="U770" s="77"/>
      <c r="V770" s="77"/>
      <c r="W770" s="141"/>
      <c r="X770" s="122"/>
      <c r="Y770" s="141"/>
      <c r="Z770" s="122"/>
      <c r="AA770" s="141"/>
      <c r="AB770" s="122"/>
      <c r="AC770" s="32"/>
    </row>
    <row r="771" spans="1:29" x14ac:dyDescent="0.25">
      <c r="A771" s="77"/>
      <c r="B771" s="77"/>
      <c r="C771" s="77"/>
      <c r="D771" s="77"/>
      <c r="E771" s="77"/>
      <c r="F771" s="77"/>
      <c r="G771" s="77"/>
      <c r="H771" s="78"/>
      <c r="I771" s="77"/>
      <c r="L771" s="77"/>
      <c r="M771" s="119"/>
      <c r="N771" s="140"/>
      <c r="O771" s="119"/>
      <c r="P771" s="119"/>
      <c r="Q771" s="141"/>
      <c r="R771" s="122"/>
      <c r="S771" s="141"/>
      <c r="T771" s="122"/>
      <c r="U771" s="77"/>
      <c r="V771" s="77"/>
      <c r="W771" s="141"/>
      <c r="X771" s="122"/>
      <c r="Y771" s="141"/>
      <c r="Z771" s="122"/>
      <c r="AA771" s="141"/>
      <c r="AB771" s="122"/>
      <c r="AC771" s="32"/>
    </row>
    <row r="772" spans="1:29" x14ac:dyDescent="0.25">
      <c r="A772" s="77"/>
      <c r="B772" s="77"/>
      <c r="C772" s="77"/>
      <c r="D772" s="77"/>
      <c r="E772" s="77"/>
      <c r="F772" s="77"/>
      <c r="G772" s="77"/>
      <c r="H772" s="78"/>
      <c r="I772" s="77"/>
      <c r="L772" s="77"/>
      <c r="M772" s="119"/>
      <c r="N772" s="140"/>
      <c r="O772" s="119"/>
      <c r="P772" s="119"/>
      <c r="Q772" s="141"/>
      <c r="R772" s="122"/>
      <c r="S772" s="141"/>
      <c r="T772" s="122"/>
      <c r="U772" s="77"/>
      <c r="V772" s="77"/>
      <c r="W772" s="141"/>
      <c r="X772" s="122"/>
      <c r="Y772" s="141"/>
      <c r="Z772" s="122"/>
      <c r="AA772" s="141"/>
      <c r="AB772" s="122"/>
      <c r="AC772" s="32"/>
    </row>
    <row r="773" spans="1:29" x14ac:dyDescent="0.25">
      <c r="A773" s="77"/>
      <c r="B773" s="77"/>
      <c r="C773" s="77"/>
      <c r="D773" s="77"/>
      <c r="E773" s="77"/>
      <c r="F773" s="77"/>
      <c r="G773" s="77"/>
      <c r="H773" s="78"/>
      <c r="I773" s="77"/>
      <c r="L773" s="77"/>
      <c r="M773" s="119"/>
      <c r="N773" s="140"/>
      <c r="O773" s="119"/>
      <c r="P773" s="119"/>
      <c r="Q773" s="141"/>
      <c r="R773" s="122"/>
      <c r="S773" s="141"/>
      <c r="T773" s="122"/>
      <c r="U773" s="77"/>
      <c r="V773" s="77"/>
      <c r="W773" s="141"/>
      <c r="X773" s="122"/>
      <c r="Y773" s="141"/>
      <c r="Z773" s="122"/>
      <c r="AA773" s="141"/>
      <c r="AB773" s="122"/>
      <c r="AC773" s="32"/>
    </row>
    <row r="774" spans="1:29" x14ac:dyDescent="0.25">
      <c r="A774" s="77"/>
      <c r="B774" s="77"/>
      <c r="C774" s="77"/>
      <c r="D774" s="77"/>
      <c r="E774" s="77"/>
      <c r="F774" s="77"/>
      <c r="G774" s="77"/>
      <c r="H774" s="78"/>
      <c r="I774" s="77"/>
      <c r="L774" s="77"/>
      <c r="M774" s="119"/>
      <c r="N774" s="140"/>
      <c r="O774" s="119"/>
      <c r="P774" s="119"/>
      <c r="Q774" s="141"/>
      <c r="R774" s="122"/>
      <c r="S774" s="141"/>
      <c r="T774" s="122"/>
      <c r="U774" s="77"/>
      <c r="V774" s="77"/>
      <c r="W774" s="141"/>
      <c r="X774" s="122"/>
      <c r="Y774" s="141"/>
      <c r="Z774" s="122"/>
      <c r="AA774" s="141"/>
      <c r="AB774" s="122"/>
      <c r="AC774" s="32"/>
    </row>
    <row r="775" spans="1:29" x14ac:dyDescent="0.25">
      <c r="A775" s="77"/>
      <c r="B775" s="77"/>
      <c r="C775" s="77"/>
      <c r="D775" s="77"/>
      <c r="E775" s="77"/>
      <c r="F775" s="77"/>
      <c r="G775" s="77"/>
      <c r="H775" s="78"/>
      <c r="I775" s="77"/>
      <c r="L775" s="77"/>
      <c r="M775" s="119"/>
      <c r="N775" s="140"/>
      <c r="O775" s="119"/>
      <c r="P775" s="119"/>
      <c r="Q775" s="141"/>
      <c r="R775" s="122"/>
      <c r="S775" s="141"/>
      <c r="T775" s="122"/>
      <c r="U775" s="77"/>
      <c r="V775" s="77"/>
      <c r="W775" s="141"/>
      <c r="X775" s="122"/>
      <c r="Y775" s="141"/>
      <c r="Z775" s="122"/>
      <c r="AA775" s="141"/>
      <c r="AB775" s="122"/>
      <c r="AC775" s="32"/>
    </row>
    <row r="776" spans="1:29" x14ac:dyDescent="0.25">
      <c r="A776" s="77"/>
      <c r="B776" s="77"/>
      <c r="C776" s="77"/>
      <c r="D776" s="77"/>
      <c r="E776" s="77"/>
      <c r="F776" s="77"/>
      <c r="G776" s="77"/>
      <c r="H776" s="78"/>
      <c r="I776" s="77"/>
      <c r="L776" s="77"/>
      <c r="M776" s="119"/>
      <c r="N776" s="140"/>
      <c r="O776" s="119"/>
      <c r="P776" s="119"/>
      <c r="Q776" s="141"/>
      <c r="R776" s="122"/>
      <c r="S776" s="141"/>
      <c r="T776" s="122"/>
      <c r="U776" s="77"/>
      <c r="V776" s="77"/>
      <c r="W776" s="141"/>
      <c r="X776" s="122"/>
      <c r="Y776" s="141"/>
      <c r="Z776" s="122"/>
      <c r="AA776" s="141"/>
      <c r="AB776" s="122"/>
      <c r="AC776" s="32"/>
    </row>
    <row r="777" spans="1:29" x14ac:dyDescent="0.25">
      <c r="A777" s="77"/>
      <c r="B777" s="77"/>
      <c r="C777" s="77"/>
      <c r="D777" s="77"/>
      <c r="E777" s="77"/>
      <c r="F777" s="77"/>
      <c r="G777" s="77"/>
      <c r="H777" s="78"/>
      <c r="I777" s="77"/>
      <c r="L777" s="77"/>
      <c r="M777" s="119"/>
      <c r="N777" s="140"/>
      <c r="O777" s="119"/>
      <c r="P777" s="119"/>
      <c r="Q777" s="141"/>
      <c r="R777" s="122"/>
      <c r="S777" s="141"/>
      <c r="T777" s="122"/>
      <c r="U777" s="77"/>
      <c r="V777" s="77"/>
      <c r="W777" s="141"/>
      <c r="X777" s="122"/>
      <c r="Y777" s="141"/>
      <c r="Z777" s="122"/>
      <c r="AA777" s="141"/>
      <c r="AB777" s="122"/>
      <c r="AC777" s="32"/>
    </row>
    <row r="778" spans="1:29" x14ac:dyDescent="0.25">
      <c r="A778" s="77"/>
      <c r="B778" s="77"/>
      <c r="C778" s="77"/>
      <c r="D778" s="77"/>
      <c r="E778" s="77"/>
      <c r="F778" s="77"/>
      <c r="G778" s="77"/>
      <c r="H778" s="78"/>
      <c r="I778" s="77"/>
      <c r="L778" s="77"/>
      <c r="M778" s="119"/>
      <c r="N778" s="140"/>
      <c r="O778" s="119"/>
      <c r="P778" s="119"/>
      <c r="Q778" s="141"/>
      <c r="R778" s="122"/>
      <c r="S778" s="141"/>
      <c r="T778" s="122"/>
      <c r="U778" s="77"/>
      <c r="V778" s="77"/>
      <c r="W778" s="141"/>
      <c r="X778" s="122"/>
      <c r="Y778" s="141"/>
      <c r="Z778" s="122"/>
      <c r="AA778" s="141"/>
      <c r="AB778" s="122"/>
      <c r="AC778" s="32"/>
    </row>
    <row r="779" spans="1:29" x14ac:dyDescent="0.25">
      <c r="A779" s="77"/>
      <c r="B779" s="77"/>
      <c r="C779" s="77"/>
      <c r="D779" s="77"/>
      <c r="E779" s="77"/>
      <c r="F779" s="77"/>
      <c r="G779" s="77"/>
      <c r="H779" s="78"/>
      <c r="I779" s="77"/>
      <c r="L779" s="77"/>
      <c r="M779" s="119"/>
      <c r="N779" s="140"/>
      <c r="O779" s="119"/>
      <c r="P779" s="119"/>
      <c r="Q779" s="141"/>
      <c r="R779" s="122"/>
      <c r="S779" s="141"/>
      <c r="T779" s="122"/>
      <c r="U779" s="77"/>
      <c r="V779" s="77"/>
      <c r="W779" s="141"/>
      <c r="X779" s="122"/>
      <c r="Y779" s="141"/>
      <c r="Z779" s="122"/>
      <c r="AA779" s="141"/>
      <c r="AB779" s="122"/>
      <c r="AC779" s="32"/>
    </row>
    <row r="780" spans="1:29" x14ac:dyDescent="0.25">
      <c r="A780" s="77"/>
      <c r="B780" s="77"/>
      <c r="C780" s="77"/>
      <c r="D780" s="77"/>
      <c r="E780" s="77"/>
      <c r="F780" s="77"/>
      <c r="G780" s="77"/>
      <c r="H780" s="78"/>
      <c r="I780" s="77"/>
      <c r="L780" s="77"/>
      <c r="M780" s="119"/>
      <c r="N780" s="140"/>
      <c r="O780" s="119"/>
      <c r="P780" s="119"/>
      <c r="Q780" s="141"/>
      <c r="R780" s="122"/>
      <c r="S780" s="141"/>
      <c r="T780" s="122"/>
      <c r="U780" s="77"/>
      <c r="V780" s="77"/>
      <c r="W780" s="141"/>
      <c r="X780" s="122"/>
      <c r="Y780" s="141"/>
      <c r="Z780" s="122"/>
      <c r="AA780" s="141"/>
      <c r="AB780" s="122"/>
      <c r="AC780" s="32"/>
    </row>
    <row r="781" spans="1:29" x14ac:dyDescent="0.25">
      <c r="A781" s="77"/>
      <c r="B781" s="77"/>
      <c r="C781" s="77"/>
      <c r="D781" s="77"/>
      <c r="E781" s="77"/>
      <c r="F781" s="77"/>
      <c r="G781" s="77"/>
      <c r="H781" s="78"/>
      <c r="I781" s="77"/>
      <c r="L781" s="77"/>
      <c r="M781" s="119"/>
      <c r="N781" s="140"/>
      <c r="O781" s="119"/>
      <c r="P781" s="119"/>
      <c r="Q781" s="141"/>
      <c r="R781" s="122"/>
      <c r="S781" s="141"/>
      <c r="T781" s="122"/>
      <c r="U781" s="77"/>
      <c r="V781" s="77"/>
      <c r="W781" s="141"/>
      <c r="X781" s="122"/>
      <c r="Y781" s="141"/>
      <c r="Z781" s="122"/>
      <c r="AA781" s="141"/>
      <c r="AB781" s="122"/>
      <c r="AC781" s="32"/>
    </row>
    <row r="782" spans="1:29" x14ac:dyDescent="0.25">
      <c r="A782" s="77"/>
      <c r="B782" s="77"/>
      <c r="C782" s="77"/>
      <c r="D782" s="77"/>
      <c r="E782" s="77"/>
      <c r="F782" s="77"/>
      <c r="G782" s="77"/>
      <c r="H782" s="78"/>
      <c r="I782" s="77"/>
      <c r="L782" s="77"/>
      <c r="M782" s="119"/>
      <c r="N782" s="140"/>
      <c r="O782" s="119"/>
      <c r="P782" s="119"/>
      <c r="Q782" s="141"/>
      <c r="R782" s="122"/>
      <c r="S782" s="141"/>
      <c r="T782" s="122"/>
      <c r="U782" s="77"/>
      <c r="V782" s="77"/>
      <c r="W782" s="141"/>
      <c r="X782" s="122"/>
      <c r="Y782" s="141"/>
      <c r="Z782" s="122"/>
      <c r="AA782" s="141"/>
      <c r="AB782" s="122"/>
      <c r="AC782" s="32"/>
    </row>
    <row r="783" spans="1:29" x14ac:dyDescent="0.25">
      <c r="A783" s="77"/>
      <c r="B783" s="77"/>
      <c r="C783" s="77"/>
      <c r="D783" s="77"/>
      <c r="E783" s="77"/>
      <c r="F783" s="77"/>
      <c r="G783" s="77"/>
      <c r="H783" s="78"/>
      <c r="I783" s="77"/>
      <c r="L783" s="77"/>
      <c r="M783" s="119"/>
      <c r="N783" s="140"/>
      <c r="O783" s="119"/>
      <c r="P783" s="119"/>
      <c r="Q783" s="141"/>
      <c r="R783" s="122"/>
      <c r="S783" s="141"/>
      <c r="T783" s="122"/>
      <c r="U783" s="77"/>
      <c r="V783" s="77"/>
      <c r="W783" s="141"/>
      <c r="X783" s="122"/>
      <c r="Y783" s="141"/>
      <c r="Z783" s="122"/>
      <c r="AA783" s="141"/>
      <c r="AB783" s="122"/>
      <c r="AC783" s="32"/>
    </row>
    <row r="784" spans="1:29" x14ac:dyDescent="0.25">
      <c r="A784" s="77"/>
      <c r="B784" s="77"/>
      <c r="C784" s="77"/>
      <c r="D784" s="77"/>
      <c r="E784" s="77"/>
      <c r="F784" s="77"/>
      <c r="G784" s="77"/>
      <c r="H784" s="78"/>
      <c r="I784" s="77"/>
      <c r="L784" s="77"/>
      <c r="M784" s="119"/>
      <c r="N784" s="140"/>
      <c r="O784" s="119"/>
      <c r="P784" s="119"/>
      <c r="Q784" s="141"/>
      <c r="R784" s="122"/>
      <c r="S784" s="141"/>
      <c r="T784" s="122"/>
      <c r="U784" s="77"/>
      <c r="V784" s="77"/>
      <c r="W784" s="141"/>
      <c r="X784" s="122"/>
      <c r="Y784" s="141"/>
      <c r="Z784" s="122"/>
      <c r="AA784" s="141"/>
      <c r="AB784" s="122"/>
      <c r="AC784" s="32"/>
    </row>
    <row r="785" spans="1:29" x14ac:dyDescent="0.25">
      <c r="A785" s="77"/>
      <c r="B785" s="77"/>
      <c r="C785" s="77"/>
      <c r="D785" s="77"/>
      <c r="E785" s="77"/>
      <c r="F785" s="77"/>
      <c r="G785" s="77"/>
      <c r="H785" s="78"/>
      <c r="I785" s="77"/>
      <c r="L785" s="77"/>
      <c r="M785" s="119"/>
      <c r="N785" s="140"/>
      <c r="O785" s="119"/>
      <c r="P785" s="119"/>
      <c r="Q785" s="141"/>
      <c r="R785" s="122"/>
      <c r="S785" s="141"/>
      <c r="T785" s="122"/>
      <c r="U785" s="77"/>
      <c r="V785" s="77"/>
      <c r="W785" s="141"/>
      <c r="X785" s="122"/>
      <c r="Y785" s="141"/>
      <c r="Z785" s="122"/>
      <c r="AA785" s="141"/>
      <c r="AB785" s="122"/>
      <c r="AC785" s="32"/>
    </row>
    <row r="786" spans="1:29" x14ac:dyDescent="0.25">
      <c r="A786" s="77"/>
      <c r="B786" s="77"/>
      <c r="C786" s="77"/>
      <c r="D786" s="77"/>
      <c r="E786" s="77"/>
      <c r="F786" s="77"/>
      <c r="G786" s="77"/>
      <c r="H786" s="78"/>
      <c r="I786" s="77"/>
      <c r="L786" s="77"/>
      <c r="M786" s="119"/>
      <c r="N786" s="140"/>
      <c r="O786" s="119"/>
      <c r="P786" s="119"/>
      <c r="Q786" s="141"/>
      <c r="R786" s="122"/>
      <c r="S786" s="141"/>
      <c r="T786" s="122"/>
      <c r="U786" s="77"/>
      <c r="V786" s="77"/>
      <c r="W786" s="141"/>
      <c r="X786" s="122"/>
      <c r="Y786" s="141"/>
      <c r="Z786" s="122"/>
      <c r="AA786" s="141"/>
      <c r="AB786" s="122"/>
      <c r="AC786" s="32"/>
    </row>
    <row r="787" spans="1:29" x14ac:dyDescent="0.25">
      <c r="A787" s="77"/>
      <c r="B787" s="77"/>
      <c r="C787" s="77"/>
      <c r="D787" s="77"/>
      <c r="E787" s="77"/>
      <c r="F787" s="77"/>
      <c r="G787" s="77"/>
      <c r="H787" s="78"/>
      <c r="I787" s="77"/>
      <c r="L787" s="77"/>
      <c r="M787" s="119"/>
      <c r="N787" s="140"/>
      <c r="O787" s="119"/>
      <c r="P787" s="119"/>
      <c r="Q787" s="141"/>
      <c r="R787" s="122"/>
      <c r="S787" s="141"/>
      <c r="T787" s="122"/>
      <c r="U787" s="77"/>
      <c r="V787" s="77"/>
      <c r="W787" s="141"/>
      <c r="X787" s="122"/>
      <c r="Y787" s="141"/>
      <c r="Z787" s="122"/>
      <c r="AA787" s="141"/>
      <c r="AB787" s="122"/>
      <c r="AC787" s="32"/>
    </row>
    <row r="788" spans="1:29" x14ac:dyDescent="0.25">
      <c r="A788" s="77"/>
      <c r="B788" s="77"/>
      <c r="C788" s="77"/>
      <c r="D788" s="77"/>
      <c r="E788" s="77"/>
      <c r="F788" s="77"/>
      <c r="G788" s="77"/>
      <c r="H788" s="78"/>
      <c r="I788" s="77"/>
      <c r="L788" s="77"/>
      <c r="M788" s="119"/>
      <c r="N788" s="140"/>
      <c r="O788" s="119"/>
      <c r="P788" s="119"/>
      <c r="Q788" s="141"/>
      <c r="R788" s="122"/>
      <c r="S788" s="141"/>
      <c r="T788" s="122"/>
      <c r="U788" s="77"/>
      <c r="V788" s="77"/>
      <c r="W788" s="141"/>
      <c r="X788" s="122"/>
      <c r="Y788" s="141"/>
      <c r="Z788" s="122"/>
      <c r="AA788" s="141"/>
      <c r="AB788" s="122"/>
      <c r="AC788" s="32"/>
    </row>
    <row r="789" spans="1:29" x14ac:dyDescent="0.25">
      <c r="A789" s="77"/>
      <c r="B789" s="77"/>
      <c r="C789" s="77"/>
      <c r="D789" s="77"/>
      <c r="E789" s="77"/>
      <c r="F789" s="77"/>
      <c r="G789" s="77"/>
      <c r="H789" s="78"/>
      <c r="I789" s="77"/>
      <c r="L789" s="77"/>
      <c r="M789" s="119"/>
      <c r="N789" s="140"/>
      <c r="O789" s="119"/>
      <c r="P789" s="119"/>
      <c r="Q789" s="141"/>
      <c r="R789" s="122"/>
      <c r="S789" s="141"/>
      <c r="T789" s="122"/>
      <c r="U789" s="77"/>
      <c r="V789" s="77"/>
      <c r="W789" s="141"/>
      <c r="X789" s="122"/>
      <c r="Y789" s="141"/>
      <c r="Z789" s="122"/>
      <c r="AA789" s="141"/>
      <c r="AB789" s="122"/>
      <c r="AC789" s="32"/>
    </row>
    <row r="790" spans="1:29" x14ac:dyDescent="0.25">
      <c r="A790" s="77"/>
      <c r="B790" s="77"/>
      <c r="C790" s="77"/>
      <c r="D790" s="77"/>
      <c r="E790" s="77"/>
      <c r="F790" s="77"/>
      <c r="G790" s="77"/>
      <c r="H790" s="78"/>
      <c r="I790" s="77"/>
      <c r="L790" s="77"/>
      <c r="M790" s="119"/>
      <c r="N790" s="140"/>
      <c r="O790" s="119"/>
      <c r="P790" s="119"/>
      <c r="Q790" s="141"/>
      <c r="R790" s="122"/>
      <c r="S790" s="141"/>
      <c r="T790" s="122"/>
      <c r="U790" s="77"/>
      <c r="V790" s="77"/>
      <c r="W790" s="141"/>
      <c r="X790" s="122"/>
      <c r="Y790" s="141"/>
      <c r="Z790" s="122"/>
      <c r="AA790" s="141"/>
      <c r="AB790" s="122"/>
      <c r="AC790" s="32"/>
    </row>
    <row r="791" spans="1:29" x14ac:dyDescent="0.25">
      <c r="A791" s="77"/>
      <c r="B791" s="77"/>
      <c r="C791" s="77"/>
      <c r="D791" s="77"/>
      <c r="E791" s="77"/>
      <c r="F791" s="77"/>
      <c r="G791" s="77"/>
      <c r="H791" s="78"/>
      <c r="I791" s="77"/>
      <c r="L791" s="77"/>
      <c r="M791" s="119"/>
      <c r="N791" s="140"/>
      <c r="O791" s="119"/>
      <c r="P791" s="119"/>
      <c r="Q791" s="141"/>
      <c r="R791" s="122"/>
      <c r="S791" s="141"/>
      <c r="T791" s="122"/>
      <c r="U791" s="77"/>
      <c r="V791" s="77"/>
      <c r="W791" s="141"/>
      <c r="X791" s="122"/>
      <c r="Y791" s="141"/>
      <c r="Z791" s="122"/>
      <c r="AA791" s="141"/>
      <c r="AB791" s="122"/>
      <c r="AC791" s="32"/>
    </row>
    <row r="792" spans="1:29" x14ac:dyDescent="0.25">
      <c r="A792" s="77"/>
      <c r="B792" s="77"/>
      <c r="C792" s="77"/>
      <c r="D792" s="77"/>
      <c r="E792" s="77"/>
      <c r="F792" s="77"/>
      <c r="G792" s="77"/>
      <c r="H792" s="78"/>
      <c r="I792" s="77"/>
      <c r="L792" s="77"/>
      <c r="M792" s="119"/>
      <c r="N792" s="140"/>
      <c r="O792" s="119"/>
      <c r="P792" s="119"/>
      <c r="Q792" s="141"/>
      <c r="R792" s="122"/>
      <c r="S792" s="141"/>
      <c r="T792" s="122"/>
      <c r="U792" s="77"/>
      <c r="V792" s="77"/>
      <c r="W792" s="141"/>
      <c r="X792" s="122"/>
      <c r="Y792" s="141"/>
      <c r="Z792" s="122"/>
      <c r="AA792" s="141"/>
      <c r="AB792" s="122"/>
      <c r="AC792" s="32"/>
    </row>
    <row r="793" spans="1:29" x14ac:dyDescent="0.25">
      <c r="A793" s="77"/>
      <c r="B793" s="77"/>
      <c r="C793" s="77"/>
      <c r="D793" s="77"/>
      <c r="E793" s="77"/>
      <c r="F793" s="77"/>
      <c r="G793" s="77"/>
      <c r="H793" s="78"/>
      <c r="I793" s="77"/>
      <c r="L793" s="77"/>
      <c r="M793" s="119"/>
      <c r="N793" s="140"/>
      <c r="O793" s="119"/>
      <c r="P793" s="119"/>
      <c r="Q793" s="141"/>
      <c r="R793" s="122"/>
      <c r="S793" s="141"/>
      <c r="T793" s="122"/>
      <c r="U793" s="77"/>
      <c r="V793" s="77"/>
      <c r="W793" s="141"/>
      <c r="X793" s="122"/>
      <c r="Y793" s="141"/>
      <c r="Z793" s="122"/>
      <c r="AA793" s="141"/>
      <c r="AB793" s="122"/>
      <c r="AC793" s="32"/>
    </row>
    <row r="794" spans="1:29" x14ac:dyDescent="0.25">
      <c r="A794" s="77"/>
      <c r="B794" s="77"/>
      <c r="C794" s="77"/>
      <c r="D794" s="77"/>
      <c r="E794" s="77"/>
      <c r="F794" s="77"/>
      <c r="G794" s="77"/>
      <c r="H794" s="78"/>
      <c r="I794" s="77"/>
      <c r="L794" s="77"/>
      <c r="M794" s="119"/>
      <c r="N794" s="140"/>
      <c r="O794" s="119"/>
      <c r="P794" s="119"/>
      <c r="Q794" s="141"/>
      <c r="R794" s="122"/>
      <c r="S794" s="141"/>
      <c r="T794" s="122"/>
      <c r="U794" s="77"/>
      <c r="V794" s="77"/>
      <c r="W794" s="141"/>
      <c r="X794" s="122"/>
      <c r="Y794" s="141"/>
      <c r="Z794" s="122"/>
      <c r="AA794" s="141"/>
      <c r="AB794" s="122"/>
      <c r="AC794" s="32"/>
    </row>
    <row r="795" spans="1:29" x14ac:dyDescent="0.25">
      <c r="A795" s="77"/>
      <c r="B795" s="77"/>
      <c r="C795" s="77"/>
      <c r="D795" s="77"/>
      <c r="E795" s="77"/>
      <c r="F795" s="77"/>
      <c r="G795" s="77"/>
      <c r="H795" s="78"/>
      <c r="I795" s="77"/>
      <c r="L795" s="77"/>
      <c r="M795" s="119"/>
      <c r="N795" s="140"/>
      <c r="O795" s="119"/>
      <c r="P795" s="119"/>
      <c r="Q795" s="141"/>
      <c r="R795" s="122"/>
      <c r="S795" s="141"/>
      <c r="T795" s="122"/>
      <c r="U795" s="77"/>
      <c r="V795" s="77"/>
      <c r="W795" s="141"/>
      <c r="X795" s="122"/>
      <c r="Y795" s="141"/>
      <c r="Z795" s="122"/>
      <c r="AA795" s="141"/>
      <c r="AB795" s="122"/>
      <c r="AC795" s="32"/>
    </row>
    <row r="796" spans="1:29" x14ac:dyDescent="0.25">
      <c r="A796" s="77"/>
      <c r="B796" s="77"/>
      <c r="C796" s="77"/>
      <c r="D796" s="77"/>
      <c r="E796" s="77"/>
      <c r="F796" s="77"/>
      <c r="G796" s="77"/>
      <c r="H796" s="78"/>
      <c r="I796" s="77"/>
      <c r="L796" s="77"/>
      <c r="M796" s="119"/>
      <c r="N796" s="140"/>
      <c r="O796" s="119"/>
      <c r="P796" s="119"/>
      <c r="Q796" s="141"/>
      <c r="R796" s="122"/>
      <c r="S796" s="141"/>
      <c r="T796" s="122"/>
      <c r="U796" s="77"/>
      <c r="V796" s="77"/>
      <c r="W796" s="141"/>
      <c r="X796" s="122"/>
      <c r="Y796" s="141"/>
      <c r="Z796" s="122"/>
      <c r="AA796" s="141"/>
      <c r="AB796" s="122"/>
      <c r="AC796" s="32"/>
    </row>
    <row r="797" spans="1:29" x14ac:dyDescent="0.25">
      <c r="A797" s="77"/>
      <c r="B797" s="77"/>
      <c r="C797" s="77"/>
      <c r="D797" s="77"/>
      <c r="E797" s="77"/>
      <c r="F797" s="77"/>
      <c r="G797" s="77"/>
      <c r="H797" s="78"/>
      <c r="I797" s="77"/>
      <c r="L797" s="77"/>
      <c r="M797" s="119"/>
      <c r="N797" s="140"/>
      <c r="O797" s="119"/>
      <c r="P797" s="119"/>
      <c r="Q797" s="141"/>
      <c r="R797" s="122"/>
      <c r="S797" s="141"/>
      <c r="T797" s="122"/>
      <c r="U797" s="77"/>
      <c r="V797" s="77"/>
      <c r="W797" s="141"/>
      <c r="X797" s="122"/>
      <c r="Y797" s="141"/>
      <c r="Z797" s="122"/>
      <c r="AA797" s="141"/>
      <c r="AB797" s="122"/>
      <c r="AC797" s="32"/>
    </row>
    <row r="798" spans="1:29" x14ac:dyDescent="0.25">
      <c r="A798" s="77"/>
      <c r="B798" s="77"/>
      <c r="C798" s="77"/>
      <c r="D798" s="77"/>
      <c r="E798" s="77"/>
      <c r="F798" s="77"/>
      <c r="G798" s="77"/>
      <c r="H798" s="78"/>
      <c r="I798" s="77"/>
      <c r="L798" s="77"/>
      <c r="M798" s="119"/>
      <c r="N798" s="140"/>
      <c r="O798" s="119"/>
      <c r="P798" s="119"/>
      <c r="Q798" s="141"/>
      <c r="R798" s="122"/>
      <c r="S798" s="141"/>
      <c r="T798" s="122"/>
      <c r="U798" s="77"/>
      <c r="V798" s="77"/>
      <c r="W798" s="141"/>
      <c r="X798" s="122"/>
      <c r="Y798" s="141"/>
      <c r="Z798" s="122"/>
      <c r="AA798" s="141"/>
      <c r="AB798" s="122"/>
      <c r="AC798" s="32"/>
    </row>
    <row r="799" spans="1:29" x14ac:dyDescent="0.25">
      <c r="A799" s="77"/>
      <c r="B799" s="77"/>
      <c r="C799" s="77"/>
      <c r="D799" s="77"/>
      <c r="E799" s="77"/>
      <c r="F799" s="77"/>
      <c r="G799" s="77"/>
      <c r="H799" s="78"/>
      <c r="I799" s="77"/>
      <c r="L799" s="77"/>
      <c r="M799" s="119"/>
      <c r="N799" s="140"/>
      <c r="O799" s="119"/>
      <c r="P799" s="119"/>
      <c r="Q799" s="141"/>
      <c r="R799" s="122"/>
      <c r="S799" s="141"/>
      <c r="T799" s="122"/>
      <c r="U799" s="77"/>
      <c r="V799" s="77"/>
      <c r="W799" s="141"/>
      <c r="X799" s="122"/>
      <c r="Y799" s="141"/>
      <c r="Z799" s="122"/>
      <c r="AA799" s="141"/>
      <c r="AB799" s="122"/>
      <c r="AC799" s="32"/>
    </row>
    <row r="800" spans="1:29" x14ac:dyDescent="0.25">
      <c r="A800" s="77"/>
      <c r="B800" s="77"/>
      <c r="C800" s="77"/>
      <c r="D800" s="77"/>
      <c r="E800" s="77"/>
      <c r="F800" s="77"/>
      <c r="G800" s="77"/>
      <c r="H800" s="78"/>
      <c r="I800" s="77"/>
      <c r="L800" s="77"/>
      <c r="M800" s="119"/>
      <c r="N800" s="140"/>
      <c r="O800" s="119"/>
      <c r="P800" s="119"/>
      <c r="Q800" s="141"/>
      <c r="R800" s="122"/>
      <c r="S800" s="141"/>
      <c r="T800" s="122"/>
      <c r="U800" s="77"/>
      <c r="V800" s="77"/>
      <c r="W800" s="141"/>
      <c r="X800" s="122"/>
      <c r="Y800" s="141"/>
      <c r="Z800" s="122"/>
      <c r="AA800" s="141"/>
      <c r="AB800" s="122"/>
      <c r="AC800" s="32"/>
    </row>
    <row r="801" spans="1:29" x14ac:dyDescent="0.25">
      <c r="A801" s="77"/>
      <c r="B801" s="77"/>
      <c r="C801" s="77"/>
      <c r="D801" s="77"/>
      <c r="E801" s="77"/>
      <c r="F801" s="77"/>
      <c r="G801" s="77"/>
      <c r="H801" s="78"/>
      <c r="I801" s="77"/>
      <c r="L801" s="77"/>
      <c r="M801" s="119"/>
      <c r="N801" s="140"/>
      <c r="O801" s="119"/>
      <c r="P801" s="119"/>
      <c r="Q801" s="141"/>
      <c r="R801" s="122"/>
      <c r="S801" s="141"/>
      <c r="T801" s="122"/>
      <c r="U801" s="77"/>
      <c r="V801" s="77"/>
      <c r="W801" s="141"/>
      <c r="X801" s="122"/>
      <c r="Y801" s="141"/>
      <c r="Z801" s="122"/>
      <c r="AA801" s="141"/>
      <c r="AB801" s="122"/>
      <c r="AC801" s="32"/>
    </row>
    <row r="802" spans="1:29" x14ac:dyDescent="0.25">
      <c r="A802" s="77"/>
      <c r="B802" s="77"/>
      <c r="C802" s="77"/>
      <c r="D802" s="77"/>
      <c r="E802" s="77"/>
      <c r="F802" s="77"/>
      <c r="G802" s="77"/>
      <c r="H802" s="78"/>
      <c r="I802" s="77"/>
      <c r="L802" s="77"/>
      <c r="M802" s="119"/>
      <c r="N802" s="140"/>
      <c r="O802" s="119"/>
      <c r="P802" s="119"/>
      <c r="Q802" s="141"/>
      <c r="R802" s="122"/>
      <c r="S802" s="141"/>
      <c r="T802" s="122"/>
      <c r="U802" s="77"/>
      <c r="V802" s="77"/>
      <c r="W802" s="141"/>
      <c r="X802" s="122"/>
      <c r="Y802" s="141"/>
      <c r="Z802" s="122"/>
      <c r="AA802" s="141"/>
      <c r="AB802" s="122"/>
      <c r="AC802" s="32"/>
    </row>
    <row r="803" spans="1:29" x14ac:dyDescent="0.25">
      <c r="A803" s="77"/>
      <c r="B803" s="77"/>
      <c r="C803" s="77"/>
      <c r="D803" s="77"/>
      <c r="E803" s="77"/>
      <c r="F803" s="77"/>
      <c r="G803" s="77"/>
      <c r="H803" s="78"/>
      <c r="I803" s="77"/>
      <c r="L803" s="77"/>
      <c r="M803" s="119"/>
      <c r="N803" s="140"/>
      <c r="O803" s="119"/>
      <c r="P803" s="119"/>
      <c r="Q803" s="141"/>
      <c r="R803" s="122"/>
      <c r="S803" s="141"/>
      <c r="T803" s="122"/>
      <c r="U803" s="77"/>
      <c r="V803" s="77"/>
      <c r="W803" s="141"/>
      <c r="X803" s="122"/>
      <c r="Y803" s="141"/>
      <c r="Z803" s="122"/>
      <c r="AA803" s="141"/>
      <c r="AB803" s="122"/>
      <c r="AC803" s="32"/>
    </row>
    <row r="804" spans="1:29" x14ac:dyDescent="0.25">
      <c r="A804" s="77"/>
      <c r="B804" s="77"/>
      <c r="C804" s="77"/>
      <c r="D804" s="77"/>
      <c r="E804" s="77"/>
      <c r="F804" s="77"/>
      <c r="G804" s="77"/>
      <c r="H804" s="78"/>
      <c r="I804" s="77"/>
      <c r="L804" s="77"/>
      <c r="M804" s="119"/>
      <c r="N804" s="140"/>
      <c r="O804" s="119"/>
      <c r="P804" s="119"/>
      <c r="Q804" s="141"/>
      <c r="R804" s="122"/>
      <c r="S804" s="141"/>
      <c r="T804" s="122"/>
      <c r="U804" s="77"/>
      <c r="V804" s="77"/>
      <c r="W804" s="141"/>
      <c r="X804" s="122"/>
      <c r="Y804" s="141"/>
      <c r="Z804" s="122"/>
      <c r="AA804" s="141"/>
      <c r="AB804" s="122"/>
      <c r="AC804" s="32"/>
    </row>
    <row r="805" spans="1:29" x14ac:dyDescent="0.25">
      <c r="A805" s="77"/>
      <c r="B805" s="77"/>
      <c r="C805" s="77"/>
      <c r="D805" s="77"/>
      <c r="E805" s="77"/>
      <c r="F805" s="77"/>
      <c r="G805" s="77"/>
      <c r="H805" s="78"/>
      <c r="I805" s="77"/>
      <c r="L805" s="77"/>
      <c r="M805" s="119"/>
      <c r="N805" s="140"/>
      <c r="O805" s="119"/>
      <c r="P805" s="119"/>
      <c r="Q805" s="141"/>
      <c r="R805" s="122"/>
      <c r="S805" s="141"/>
      <c r="T805" s="122"/>
      <c r="U805" s="77"/>
      <c r="V805" s="77"/>
      <c r="W805" s="141"/>
      <c r="X805" s="122"/>
      <c r="Y805" s="141"/>
      <c r="Z805" s="122"/>
      <c r="AA805" s="141"/>
      <c r="AB805" s="122"/>
      <c r="AC805" s="32"/>
    </row>
    <row r="806" spans="1:29" x14ac:dyDescent="0.25">
      <c r="A806" s="77"/>
      <c r="B806" s="77"/>
      <c r="C806" s="77"/>
      <c r="D806" s="77"/>
      <c r="E806" s="77"/>
      <c r="F806" s="77"/>
      <c r="G806" s="77"/>
      <c r="H806" s="78"/>
      <c r="I806" s="77"/>
      <c r="L806" s="77"/>
      <c r="M806" s="119"/>
      <c r="N806" s="140"/>
      <c r="O806" s="119"/>
      <c r="P806" s="119"/>
      <c r="Q806" s="141"/>
      <c r="R806" s="122"/>
      <c r="S806" s="141"/>
      <c r="T806" s="122"/>
      <c r="U806" s="77"/>
      <c r="V806" s="77"/>
      <c r="W806" s="141"/>
      <c r="X806" s="122"/>
      <c r="Y806" s="141"/>
      <c r="Z806" s="122"/>
      <c r="AA806" s="141"/>
      <c r="AB806" s="122"/>
      <c r="AC806" s="32"/>
    </row>
    <row r="807" spans="1:29" x14ac:dyDescent="0.25">
      <c r="A807" s="77"/>
      <c r="B807" s="77"/>
      <c r="C807" s="77"/>
      <c r="D807" s="77"/>
      <c r="E807" s="77"/>
      <c r="F807" s="77"/>
      <c r="G807" s="77"/>
      <c r="H807" s="78"/>
      <c r="I807" s="77"/>
      <c r="L807" s="77"/>
      <c r="M807" s="119"/>
      <c r="N807" s="140"/>
      <c r="O807" s="119"/>
      <c r="P807" s="119"/>
      <c r="Q807" s="141"/>
      <c r="R807" s="122"/>
      <c r="S807" s="141"/>
      <c r="T807" s="122"/>
      <c r="U807" s="77"/>
      <c r="V807" s="77"/>
      <c r="W807" s="141"/>
      <c r="X807" s="122"/>
      <c r="Y807" s="141"/>
      <c r="Z807" s="122"/>
      <c r="AA807" s="141"/>
      <c r="AB807" s="122"/>
      <c r="AC807" s="32"/>
    </row>
    <row r="808" spans="1:29" x14ac:dyDescent="0.25">
      <c r="A808" s="77"/>
      <c r="B808" s="77"/>
      <c r="C808" s="77"/>
      <c r="D808" s="77"/>
      <c r="E808" s="77"/>
      <c r="F808" s="77"/>
      <c r="G808" s="77"/>
      <c r="H808" s="78"/>
      <c r="I808" s="77"/>
      <c r="L808" s="77"/>
      <c r="M808" s="119"/>
      <c r="N808" s="140"/>
      <c r="O808" s="119"/>
      <c r="P808" s="119"/>
      <c r="Q808" s="141"/>
      <c r="R808" s="122"/>
      <c r="S808" s="141"/>
      <c r="T808" s="122"/>
      <c r="U808" s="77"/>
      <c r="V808" s="77"/>
      <c r="W808" s="141"/>
      <c r="X808" s="122"/>
      <c r="Y808" s="141"/>
      <c r="Z808" s="122"/>
      <c r="AA808" s="141"/>
      <c r="AB808" s="122"/>
      <c r="AC808" s="32"/>
    </row>
    <row r="809" spans="1:29" x14ac:dyDescent="0.25">
      <c r="A809" s="77"/>
      <c r="B809" s="77"/>
      <c r="C809" s="77"/>
      <c r="D809" s="77"/>
      <c r="E809" s="77"/>
      <c r="F809" s="77"/>
      <c r="G809" s="77"/>
      <c r="H809" s="78"/>
      <c r="I809" s="77"/>
      <c r="L809" s="77"/>
      <c r="M809" s="119"/>
      <c r="N809" s="140"/>
      <c r="O809" s="119"/>
      <c r="P809" s="119"/>
      <c r="Q809" s="141"/>
      <c r="R809" s="122"/>
      <c r="S809" s="141"/>
      <c r="T809" s="122"/>
      <c r="U809" s="77"/>
      <c r="V809" s="77"/>
      <c r="W809" s="141"/>
      <c r="X809" s="122"/>
      <c r="Y809" s="141"/>
      <c r="Z809" s="122"/>
      <c r="AA809" s="141"/>
      <c r="AB809" s="122"/>
      <c r="AC809" s="32"/>
    </row>
    <row r="810" spans="1:29" x14ac:dyDescent="0.25">
      <c r="A810" s="77"/>
      <c r="B810" s="77"/>
      <c r="C810" s="77"/>
      <c r="D810" s="77"/>
      <c r="E810" s="77"/>
      <c r="F810" s="77"/>
      <c r="G810" s="77"/>
      <c r="H810" s="78"/>
      <c r="I810" s="77"/>
      <c r="L810" s="77"/>
      <c r="M810" s="119"/>
      <c r="N810" s="140"/>
      <c r="O810" s="119"/>
      <c r="P810" s="119"/>
      <c r="Q810" s="141"/>
      <c r="R810" s="122"/>
      <c r="S810" s="141"/>
      <c r="T810" s="122"/>
      <c r="U810" s="77"/>
      <c r="V810" s="77"/>
      <c r="W810" s="141"/>
      <c r="X810" s="122"/>
      <c r="Y810" s="141"/>
      <c r="Z810" s="122"/>
      <c r="AA810" s="141"/>
      <c r="AB810" s="122"/>
      <c r="AC810" s="32"/>
    </row>
    <row r="811" spans="1:29" x14ac:dyDescent="0.25">
      <c r="A811" s="77"/>
      <c r="B811" s="77"/>
      <c r="C811" s="77"/>
      <c r="D811" s="77"/>
      <c r="E811" s="77"/>
      <c r="F811" s="77"/>
      <c r="G811" s="77"/>
      <c r="H811" s="78"/>
      <c r="I811" s="77"/>
      <c r="L811" s="77"/>
      <c r="M811" s="119"/>
      <c r="N811" s="140"/>
      <c r="O811" s="119"/>
      <c r="P811" s="119"/>
      <c r="Q811" s="141"/>
      <c r="R811" s="122"/>
      <c r="S811" s="141"/>
      <c r="T811" s="122"/>
      <c r="U811" s="77"/>
      <c r="V811" s="77"/>
      <c r="W811" s="141"/>
      <c r="X811" s="122"/>
      <c r="Y811" s="141"/>
      <c r="Z811" s="122"/>
      <c r="AA811" s="141"/>
      <c r="AB811" s="122"/>
      <c r="AC811" s="32"/>
    </row>
    <row r="812" spans="1:29" x14ac:dyDescent="0.25">
      <c r="A812" s="77"/>
      <c r="B812" s="77"/>
      <c r="C812" s="77"/>
      <c r="D812" s="77"/>
      <c r="E812" s="77"/>
      <c r="F812" s="77"/>
      <c r="G812" s="77"/>
      <c r="H812" s="78"/>
      <c r="I812" s="77"/>
      <c r="L812" s="77"/>
      <c r="M812" s="119"/>
      <c r="N812" s="140"/>
      <c r="O812" s="119"/>
      <c r="P812" s="119"/>
      <c r="Q812" s="141"/>
      <c r="R812" s="122"/>
      <c r="S812" s="141"/>
      <c r="T812" s="122"/>
      <c r="U812" s="77"/>
      <c r="V812" s="77"/>
      <c r="W812" s="141"/>
      <c r="X812" s="122"/>
      <c r="Y812" s="141"/>
      <c r="Z812" s="122"/>
      <c r="AA812" s="141"/>
      <c r="AB812" s="122"/>
      <c r="AC812" s="32"/>
    </row>
    <row r="813" spans="1:29" x14ac:dyDescent="0.25">
      <c r="A813" s="77"/>
      <c r="B813" s="77"/>
      <c r="C813" s="77"/>
      <c r="D813" s="77"/>
      <c r="E813" s="77"/>
      <c r="F813" s="77"/>
      <c r="G813" s="77"/>
      <c r="H813" s="78"/>
      <c r="I813" s="77"/>
      <c r="L813" s="77"/>
      <c r="M813" s="119"/>
      <c r="N813" s="140"/>
      <c r="O813" s="119"/>
      <c r="P813" s="119"/>
      <c r="Q813" s="141"/>
      <c r="R813" s="122"/>
      <c r="S813" s="141"/>
      <c r="T813" s="122"/>
      <c r="U813" s="77"/>
      <c r="V813" s="77"/>
      <c r="W813" s="141"/>
      <c r="X813" s="122"/>
      <c r="Y813" s="141"/>
      <c r="Z813" s="122"/>
      <c r="AA813" s="141"/>
      <c r="AB813" s="122"/>
      <c r="AC813" s="32"/>
    </row>
    <row r="814" spans="1:29" x14ac:dyDescent="0.25">
      <c r="A814" s="77"/>
      <c r="B814" s="77"/>
      <c r="C814" s="77"/>
      <c r="D814" s="77"/>
      <c r="E814" s="77"/>
      <c r="F814" s="77"/>
      <c r="G814" s="77"/>
      <c r="H814" s="78"/>
      <c r="I814" s="77"/>
      <c r="L814" s="77"/>
      <c r="M814" s="119"/>
      <c r="N814" s="140"/>
      <c r="O814" s="119"/>
      <c r="P814" s="119"/>
      <c r="Q814" s="141"/>
      <c r="R814" s="122"/>
      <c r="S814" s="141"/>
      <c r="T814" s="122"/>
      <c r="U814" s="77"/>
      <c r="V814" s="77"/>
      <c r="W814" s="141"/>
      <c r="X814" s="122"/>
      <c r="Y814" s="141"/>
      <c r="Z814" s="122"/>
      <c r="AA814" s="141"/>
      <c r="AB814" s="122"/>
      <c r="AC814" s="32"/>
    </row>
    <row r="815" spans="1:29" x14ac:dyDescent="0.25">
      <c r="A815" s="77"/>
      <c r="B815" s="77"/>
      <c r="C815" s="77"/>
      <c r="D815" s="77"/>
      <c r="E815" s="77"/>
      <c r="F815" s="77"/>
      <c r="G815" s="77"/>
      <c r="H815" s="78"/>
      <c r="I815" s="77"/>
      <c r="L815" s="77"/>
      <c r="M815" s="119"/>
      <c r="N815" s="140"/>
      <c r="O815" s="119"/>
      <c r="P815" s="119"/>
      <c r="Q815" s="141"/>
      <c r="R815" s="122"/>
      <c r="S815" s="141"/>
      <c r="T815" s="122"/>
      <c r="U815" s="77"/>
      <c r="V815" s="77"/>
      <c r="W815" s="141"/>
      <c r="X815" s="122"/>
      <c r="Y815" s="141"/>
      <c r="Z815" s="122"/>
      <c r="AA815" s="141"/>
      <c r="AB815" s="122"/>
      <c r="AC815" s="32"/>
    </row>
    <row r="816" spans="1:29" x14ac:dyDescent="0.25">
      <c r="A816" s="77"/>
      <c r="B816" s="77"/>
      <c r="C816" s="77"/>
      <c r="D816" s="77"/>
      <c r="E816" s="77"/>
      <c r="F816" s="77"/>
      <c r="G816" s="77"/>
      <c r="H816" s="78"/>
      <c r="I816" s="77"/>
      <c r="L816" s="77"/>
      <c r="M816" s="119"/>
      <c r="N816" s="140"/>
      <c r="O816" s="119"/>
      <c r="P816" s="119"/>
      <c r="Q816" s="141"/>
      <c r="R816" s="122"/>
      <c r="S816" s="141"/>
      <c r="T816" s="122"/>
      <c r="U816" s="77"/>
      <c r="V816" s="77"/>
      <c r="W816" s="141"/>
      <c r="X816" s="122"/>
      <c r="Y816" s="141"/>
      <c r="Z816" s="122"/>
      <c r="AA816" s="141"/>
      <c r="AB816" s="122"/>
      <c r="AC816" s="32"/>
    </row>
    <row r="817" spans="1:29" x14ac:dyDescent="0.25">
      <c r="A817" s="77"/>
      <c r="B817" s="77"/>
      <c r="C817" s="77"/>
      <c r="D817" s="77"/>
      <c r="E817" s="77"/>
      <c r="F817" s="77"/>
      <c r="G817" s="77"/>
      <c r="H817" s="78"/>
      <c r="I817" s="77"/>
      <c r="L817" s="77"/>
      <c r="M817" s="119"/>
      <c r="N817" s="140"/>
      <c r="O817" s="119"/>
      <c r="P817" s="119"/>
      <c r="Q817" s="141"/>
      <c r="R817" s="122"/>
      <c r="S817" s="141"/>
      <c r="T817" s="122"/>
      <c r="U817" s="77"/>
      <c r="V817" s="77"/>
      <c r="W817" s="141"/>
      <c r="X817" s="122"/>
      <c r="Y817" s="141"/>
      <c r="Z817" s="122"/>
      <c r="AA817" s="141"/>
      <c r="AB817" s="122"/>
      <c r="AC817" s="32"/>
    </row>
    <row r="818" spans="1:29" x14ac:dyDescent="0.25">
      <c r="A818" s="77"/>
      <c r="B818" s="77"/>
      <c r="C818" s="77"/>
      <c r="D818" s="77"/>
      <c r="E818" s="77"/>
      <c r="F818" s="77"/>
      <c r="G818" s="77"/>
      <c r="H818" s="78"/>
      <c r="I818" s="77"/>
      <c r="L818" s="77"/>
      <c r="M818" s="119"/>
      <c r="N818" s="140"/>
      <c r="O818" s="119"/>
      <c r="P818" s="119"/>
      <c r="Q818" s="141"/>
      <c r="R818" s="122"/>
      <c r="S818" s="141"/>
      <c r="T818" s="122"/>
      <c r="U818" s="77"/>
      <c r="V818" s="77"/>
      <c r="W818" s="141"/>
      <c r="X818" s="122"/>
      <c r="Y818" s="141"/>
      <c r="Z818" s="122"/>
      <c r="AA818" s="141"/>
      <c r="AB818" s="122"/>
      <c r="AC818" s="32"/>
    </row>
    <row r="819" spans="1:29" x14ac:dyDescent="0.25">
      <c r="A819" s="77"/>
      <c r="B819" s="77"/>
      <c r="C819" s="77"/>
      <c r="D819" s="77"/>
      <c r="E819" s="77"/>
      <c r="F819" s="77"/>
      <c r="G819" s="77"/>
      <c r="H819" s="78"/>
      <c r="I819" s="77"/>
      <c r="L819" s="77"/>
      <c r="M819" s="119"/>
      <c r="N819" s="140"/>
      <c r="O819" s="119"/>
      <c r="P819" s="119"/>
      <c r="Q819" s="141"/>
      <c r="R819" s="122"/>
      <c r="S819" s="141"/>
      <c r="T819" s="122"/>
      <c r="U819" s="77"/>
      <c r="V819" s="77"/>
      <c r="W819" s="141"/>
      <c r="X819" s="122"/>
      <c r="Y819" s="141"/>
      <c r="Z819" s="122"/>
      <c r="AA819" s="141"/>
      <c r="AB819" s="122"/>
      <c r="AC819" s="32"/>
    </row>
    <row r="820" spans="1:29" x14ac:dyDescent="0.25">
      <c r="A820" s="77"/>
      <c r="B820" s="77"/>
      <c r="C820" s="77"/>
      <c r="D820" s="77"/>
      <c r="E820" s="77"/>
      <c r="F820" s="77"/>
      <c r="G820" s="77"/>
      <c r="H820" s="78"/>
      <c r="I820" s="77"/>
      <c r="L820" s="77"/>
      <c r="M820" s="119"/>
      <c r="N820" s="140"/>
      <c r="O820" s="119"/>
      <c r="P820" s="119"/>
      <c r="Q820" s="141"/>
      <c r="R820" s="122"/>
      <c r="S820" s="141"/>
      <c r="T820" s="122"/>
      <c r="U820" s="77"/>
      <c r="V820" s="77"/>
      <c r="W820" s="141"/>
      <c r="X820" s="122"/>
      <c r="Y820" s="141"/>
      <c r="Z820" s="122"/>
      <c r="AA820" s="141"/>
      <c r="AB820" s="122"/>
      <c r="AC820" s="32"/>
    </row>
    <row r="821" spans="1:29" x14ac:dyDescent="0.25">
      <c r="A821" s="77"/>
      <c r="B821" s="77"/>
      <c r="C821" s="77"/>
      <c r="D821" s="77"/>
      <c r="E821" s="77"/>
      <c r="F821" s="77"/>
      <c r="G821" s="77"/>
      <c r="H821" s="78"/>
      <c r="I821" s="77"/>
      <c r="L821" s="77"/>
      <c r="M821" s="119"/>
      <c r="N821" s="140"/>
      <c r="O821" s="119"/>
      <c r="P821" s="119"/>
      <c r="Q821" s="141"/>
      <c r="R821" s="122"/>
      <c r="S821" s="141"/>
      <c r="T821" s="122"/>
      <c r="U821" s="77"/>
      <c r="V821" s="77"/>
      <c r="W821" s="141"/>
      <c r="X821" s="122"/>
      <c r="Y821" s="141"/>
      <c r="Z821" s="122"/>
      <c r="AA821" s="141"/>
      <c r="AB821" s="122"/>
      <c r="AC821" s="32"/>
    </row>
    <row r="822" spans="1:29" x14ac:dyDescent="0.25">
      <c r="A822" s="77"/>
      <c r="B822" s="77"/>
      <c r="C822" s="77"/>
      <c r="D822" s="77"/>
      <c r="E822" s="77"/>
      <c r="F822" s="77"/>
      <c r="G822" s="77"/>
      <c r="H822" s="78"/>
      <c r="I822" s="77"/>
      <c r="L822" s="77"/>
      <c r="M822" s="119"/>
      <c r="N822" s="140"/>
      <c r="O822" s="119"/>
      <c r="P822" s="119"/>
      <c r="Q822" s="141"/>
      <c r="R822" s="122"/>
      <c r="S822" s="141"/>
      <c r="T822" s="122"/>
      <c r="U822" s="77"/>
      <c r="V822" s="77"/>
      <c r="W822" s="141"/>
      <c r="X822" s="122"/>
      <c r="Y822" s="141"/>
      <c r="Z822" s="122"/>
      <c r="AA822" s="141"/>
      <c r="AB822" s="122"/>
      <c r="AC822" s="32"/>
    </row>
    <row r="823" spans="1:29" x14ac:dyDescent="0.25">
      <c r="A823" s="77"/>
      <c r="B823" s="77"/>
      <c r="C823" s="77"/>
      <c r="D823" s="77"/>
      <c r="E823" s="77"/>
      <c r="F823" s="77"/>
      <c r="G823" s="77"/>
      <c r="H823" s="78"/>
      <c r="I823" s="77"/>
      <c r="L823" s="77"/>
      <c r="M823" s="119"/>
      <c r="N823" s="140"/>
      <c r="O823" s="119"/>
      <c r="P823" s="119"/>
      <c r="Q823" s="141"/>
      <c r="R823" s="122"/>
      <c r="S823" s="141"/>
      <c r="T823" s="122"/>
      <c r="U823" s="77"/>
      <c r="V823" s="77"/>
      <c r="W823" s="141"/>
      <c r="X823" s="122"/>
      <c r="Y823" s="141"/>
      <c r="Z823" s="122"/>
      <c r="AA823" s="141"/>
      <c r="AB823" s="122"/>
      <c r="AC823" s="32"/>
    </row>
    <row r="824" spans="1:29" x14ac:dyDescent="0.25">
      <c r="A824" s="77"/>
      <c r="B824" s="77"/>
      <c r="C824" s="77"/>
      <c r="D824" s="77"/>
      <c r="E824" s="77"/>
      <c r="F824" s="77"/>
      <c r="G824" s="77"/>
      <c r="H824" s="78"/>
      <c r="I824" s="77"/>
      <c r="L824" s="77"/>
      <c r="M824" s="119"/>
      <c r="N824" s="140"/>
      <c r="O824" s="119"/>
      <c r="P824" s="119"/>
      <c r="Q824" s="141"/>
      <c r="R824" s="122"/>
      <c r="S824" s="141"/>
      <c r="T824" s="122"/>
      <c r="U824" s="77"/>
      <c r="V824" s="77"/>
      <c r="W824" s="141"/>
      <c r="X824" s="122"/>
      <c r="Y824" s="141"/>
      <c r="Z824" s="122"/>
      <c r="AA824" s="141"/>
      <c r="AB824" s="122"/>
      <c r="AC824" s="32"/>
    </row>
    <row r="825" spans="1:29" x14ac:dyDescent="0.25">
      <c r="A825" s="77"/>
      <c r="B825" s="77"/>
      <c r="C825" s="77"/>
      <c r="D825" s="77"/>
      <c r="E825" s="77"/>
      <c r="F825" s="77"/>
      <c r="G825" s="77"/>
      <c r="H825" s="78"/>
      <c r="I825" s="77"/>
      <c r="L825" s="77"/>
      <c r="M825" s="119"/>
      <c r="N825" s="140"/>
      <c r="O825" s="119"/>
      <c r="P825" s="119"/>
      <c r="Q825" s="141"/>
      <c r="R825" s="122"/>
      <c r="S825" s="141"/>
      <c r="T825" s="122"/>
      <c r="U825" s="77"/>
      <c r="V825" s="77"/>
      <c r="W825" s="141"/>
      <c r="X825" s="122"/>
      <c r="Y825" s="141"/>
      <c r="Z825" s="122"/>
      <c r="AA825" s="141"/>
      <c r="AB825" s="122"/>
      <c r="AC825" s="32"/>
    </row>
    <row r="826" spans="1:29" x14ac:dyDescent="0.25">
      <c r="A826" s="77"/>
      <c r="B826" s="77"/>
      <c r="C826" s="77"/>
      <c r="D826" s="77"/>
      <c r="E826" s="77"/>
      <c r="F826" s="77"/>
      <c r="G826" s="77"/>
      <c r="H826" s="78"/>
      <c r="I826" s="77"/>
      <c r="L826" s="77"/>
      <c r="M826" s="119"/>
      <c r="N826" s="140"/>
      <c r="O826" s="119"/>
      <c r="P826" s="119"/>
      <c r="Q826" s="141"/>
      <c r="R826" s="122"/>
      <c r="S826" s="141"/>
      <c r="T826" s="122"/>
      <c r="U826" s="77"/>
      <c r="V826" s="77"/>
      <c r="W826" s="141"/>
      <c r="X826" s="122"/>
      <c r="Y826" s="141"/>
      <c r="Z826" s="122"/>
      <c r="AA826" s="141"/>
      <c r="AB826" s="122"/>
      <c r="AC826" s="32"/>
    </row>
    <row r="827" spans="1:29" x14ac:dyDescent="0.25">
      <c r="A827" s="77"/>
      <c r="B827" s="77"/>
      <c r="C827" s="77"/>
      <c r="D827" s="77"/>
      <c r="E827" s="77"/>
      <c r="F827" s="77"/>
      <c r="G827" s="77"/>
      <c r="H827" s="78"/>
      <c r="I827" s="77"/>
      <c r="L827" s="77"/>
      <c r="M827" s="119"/>
      <c r="N827" s="140"/>
      <c r="O827" s="119"/>
      <c r="P827" s="119"/>
      <c r="Q827" s="141"/>
      <c r="R827" s="122"/>
      <c r="S827" s="141"/>
      <c r="T827" s="122"/>
      <c r="U827" s="77"/>
      <c r="V827" s="77"/>
      <c r="W827" s="141"/>
      <c r="X827" s="122"/>
      <c r="Y827" s="141"/>
      <c r="Z827" s="122"/>
      <c r="AA827" s="141"/>
      <c r="AB827" s="122"/>
      <c r="AC827" s="32"/>
    </row>
    <row r="828" spans="1:29" x14ac:dyDescent="0.25">
      <c r="A828" s="77"/>
      <c r="B828" s="77"/>
      <c r="C828" s="77"/>
      <c r="D828" s="77"/>
      <c r="E828" s="77"/>
      <c r="F828" s="77"/>
      <c r="G828" s="77"/>
      <c r="H828" s="78"/>
      <c r="I828" s="77"/>
      <c r="L828" s="77"/>
      <c r="M828" s="119"/>
      <c r="N828" s="140"/>
      <c r="O828" s="119"/>
      <c r="P828" s="119"/>
      <c r="Q828" s="141"/>
      <c r="R828" s="122"/>
      <c r="S828" s="141"/>
      <c r="T828" s="122"/>
      <c r="U828" s="77"/>
      <c r="V828" s="77"/>
      <c r="W828" s="141"/>
      <c r="X828" s="122"/>
      <c r="Y828" s="141"/>
      <c r="Z828" s="122"/>
      <c r="AA828" s="141"/>
      <c r="AB828" s="122"/>
      <c r="AC828" s="32"/>
    </row>
    <row r="829" spans="1:29" x14ac:dyDescent="0.25">
      <c r="A829" s="77"/>
      <c r="B829" s="77"/>
      <c r="C829" s="77"/>
      <c r="D829" s="77"/>
      <c r="E829" s="77"/>
      <c r="F829" s="77"/>
      <c r="G829" s="77"/>
      <c r="H829" s="78"/>
      <c r="I829" s="77"/>
      <c r="L829" s="77"/>
      <c r="M829" s="119"/>
      <c r="N829" s="140"/>
      <c r="O829" s="119"/>
      <c r="P829" s="119"/>
      <c r="Q829" s="141"/>
      <c r="R829" s="122"/>
      <c r="S829" s="141"/>
      <c r="T829" s="122"/>
      <c r="U829" s="77"/>
      <c r="V829" s="77"/>
      <c r="W829" s="141"/>
      <c r="X829" s="122"/>
      <c r="Y829" s="141"/>
      <c r="Z829" s="122"/>
      <c r="AA829" s="141"/>
      <c r="AB829" s="122"/>
      <c r="AC829" s="32"/>
    </row>
    <row r="830" spans="1:29" x14ac:dyDescent="0.25">
      <c r="A830" s="77"/>
      <c r="B830" s="77"/>
      <c r="C830" s="77"/>
      <c r="D830" s="77"/>
      <c r="E830" s="77"/>
      <c r="F830" s="77"/>
      <c r="G830" s="77"/>
      <c r="H830" s="78"/>
      <c r="I830" s="77"/>
      <c r="L830" s="77"/>
      <c r="M830" s="119"/>
      <c r="N830" s="140"/>
      <c r="O830" s="119"/>
      <c r="P830" s="119"/>
      <c r="Q830" s="141"/>
      <c r="R830" s="122"/>
      <c r="S830" s="141"/>
      <c r="T830" s="122"/>
      <c r="U830" s="77"/>
      <c r="V830" s="77"/>
      <c r="W830" s="141"/>
      <c r="X830" s="122"/>
      <c r="Y830" s="141"/>
      <c r="Z830" s="122"/>
      <c r="AA830" s="141"/>
      <c r="AB830" s="122"/>
      <c r="AC830" s="32"/>
    </row>
    <row r="831" spans="1:29" x14ac:dyDescent="0.25">
      <c r="A831" s="77"/>
      <c r="B831" s="77"/>
      <c r="C831" s="77"/>
      <c r="D831" s="77"/>
      <c r="E831" s="77"/>
      <c r="F831" s="77"/>
      <c r="G831" s="77"/>
      <c r="H831" s="78"/>
      <c r="I831" s="77"/>
      <c r="L831" s="77"/>
      <c r="M831" s="119"/>
      <c r="N831" s="140"/>
      <c r="O831" s="119"/>
      <c r="P831" s="119"/>
      <c r="Q831" s="141"/>
      <c r="R831" s="122"/>
      <c r="S831" s="141"/>
      <c r="T831" s="122"/>
      <c r="U831" s="77"/>
      <c r="V831" s="77"/>
      <c r="W831" s="141"/>
      <c r="X831" s="122"/>
      <c r="Y831" s="141"/>
      <c r="Z831" s="122"/>
      <c r="AA831" s="141"/>
      <c r="AB831" s="122"/>
      <c r="AC831" s="32"/>
    </row>
    <row r="832" spans="1:29" x14ac:dyDescent="0.25">
      <c r="A832" s="77"/>
      <c r="B832" s="77"/>
      <c r="C832" s="77"/>
      <c r="D832" s="77"/>
      <c r="E832" s="77"/>
      <c r="F832" s="77"/>
      <c r="G832" s="77"/>
      <c r="H832" s="78"/>
      <c r="I832" s="77"/>
      <c r="L832" s="77"/>
      <c r="M832" s="119"/>
      <c r="N832" s="140"/>
      <c r="O832" s="119"/>
      <c r="P832" s="119"/>
      <c r="Q832" s="141"/>
      <c r="R832" s="122"/>
      <c r="S832" s="141"/>
      <c r="T832" s="122"/>
      <c r="U832" s="77"/>
      <c r="V832" s="77"/>
      <c r="W832" s="141"/>
      <c r="X832" s="122"/>
      <c r="Y832" s="141"/>
      <c r="Z832" s="122"/>
      <c r="AA832" s="141"/>
      <c r="AB832" s="122"/>
      <c r="AC832" s="32"/>
    </row>
    <row r="833" spans="1:29" x14ac:dyDescent="0.25">
      <c r="A833" s="77"/>
      <c r="B833" s="77"/>
      <c r="C833" s="77"/>
      <c r="D833" s="77"/>
      <c r="E833" s="77"/>
      <c r="F833" s="77"/>
      <c r="G833" s="77"/>
      <c r="H833" s="78"/>
      <c r="I833" s="77"/>
      <c r="L833" s="77"/>
      <c r="M833" s="119"/>
      <c r="N833" s="140"/>
      <c r="O833" s="119"/>
      <c r="P833" s="119"/>
      <c r="Q833" s="141"/>
      <c r="R833" s="122"/>
      <c r="S833" s="141"/>
      <c r="T833" s="122"/>
      <c r="U833" s="77"/>
      <c r="V833" s="77"/>
      <c r="W833" s="141"/>
      <c r="X833" s="122"/>
      <c r="Y833" s="141"/>
      <c r="Z833" s="122"/>
      <c r="AA833" s="141"/>
      <c r="AB833" s="122"/>
      <c r="AC833" s="32"/>
    </row>
    <row r="834" spans="1:29" x14ac:dyDescent="0.25">
      <c r="A834" s="77"/>
      <c r="B834" s="77"/>
      <c r="C834" s="77"/>
      <c r="D834" s="77"/>
      <c r="E834" s="77"/>
      <c r="F834" s="77"/>
      <c r="G834" s="77"/>
      <c r="H834" s="78"/>
      <c r="I834" s="77"/>
      <c r="L834" s="77"/>
      <c r="M834" s="119"/>
      <c r="N834" s="140"/>
      <c r="O834" s="119"/>
      <c r="P834" s="119"/>
      <c r="Q834" s="141"/>
      <c r="R834" s="122"/>
      <c r="S834" s="141"/>
      <c r="T834" s="122"/>
      <c r="U834" s="77"/>
      <c r="V834" s="77"/>
      <c r="W834" s="141"/>
      <c r="X834" s="122"/>
      <c r="Y834" s="141"/>
      <c r="Z834" s="122"/>
      <c r="AA834" s="141"/>
      <c r="AB834" s="122"/>
      <c r="AC834" s="32"/>
    </row>
    <row r="835" spans="1:29" x14ac:dyDescent="0.25">
      <c r="A835" s="77"/>
      <c r="B835" s="77"/>
      <c r="C835" s="77"/>
      <c r="D835" s="77"/>
      <c r="E835" s="77"/>
      <c r="F835" s="77"/>
      <c r="G835" s="77"/>
      <c r="H835" s="78"/>
      <c r="I835" s="77"/>
      <c r="L835" s="77"/>
      <c r="M835" s="119"/>
      <c r="N835" s="140"/>
      <c r="O835" s="119"/>
      <c r="P835" s="119"/>
      <c r="Q835" s="141"/>
      <c r="R835" s="122"/>
      <c r="S835" s="141"/>
      <c r="T835" s="122"/>
      <c r="U835" s="77"/>
      <c r="V835" s="77"/>
      <c r="W835" s="141"/>
      <c r="X835" s="122"/>
      <c r="Y835" s="141"/>
      <c r="Z835" s="122"/>
      <c r="AA835" s="141"/>
      <c r="AB835" s="122"/>
      <c r="AC835" s="32"/>
    </row>
    <row r="836" spans="1:29" x14ac:dyDescent="0.25">
      <c r="A836" s="77"/>
      <c r="B836" s="77"/>
      <c r="C836" s="77"/>
      <c r="D836" s="77"/>
      <c r="E836" s="77"/>
      <c r="F836" s="77"/>
      <c r="G836" s="77"/>
      <c r="H836" s="78"/>
      <c r="I836" s="77"/>
      <c r="L836" s="77"/>
      <c r="M836" s="119"/>
      <c r="N836" s="140"/>
      <c r="O836" s="119"/>
      <c r="P836" s="119"/>
      <c r="Q836" s="141"/>
      <c r="R836" s="122"/>
      <c r="S836" s="141"/>
      <c r="T836" s="122"/>
      <c r="U836" s="77"/>
      <c r="V836" s="77"/>
      <c r="W836" s="141"/>
      <c r="X836" s="122"/>
      <c r="Y836" s="141"/>
      <c r="Z836" s="122"/>
      <c r="AA836" s="141"/>
      <c r="AB836" s="122"/>
      <c r="AC836" s="32"/>
    </row>
    <row r="837" spans="1:29" x14ac:dyDescent="0.25">
      <c r="A837" s="77"/>
      <c r="B837" s="77"/>
      <c r="C837" s="77"/>
      <c r="D837" s="77"/>
      <c r="E837" s="77"/>
      <c r="F837" s="77"/>
      <c r="G837" s="77"/>
      <c r="H837" s="78"/>
      <c r="I837" s="77"/>
      <c r="L837" s="77"/>
      <c r="M837" s="119"/>
      <c r="N837" s="140"/>
      <c r="O837" s="119"/>
      <c r="P837" s="119"/>
      <c r="Q837" s="141"/>
      <c r="R837" s="122"/>
      <c r="S837" s="141"/>
      <c r="T837" s="122"/>
      <c r="U837" s="77"/>
      <c r="V837" s="77"/>
      <c r="W837" s="141"/>
      <c r="X837" s="122"/>
      <c r="Y837" s="141"/>
      <c r="Z837" s="122"/>
      <c r="AA837" s="141"/>
      <c r="AB837" s="122"/>
      <c r="AC837" s="32"/>
    </row>
    <row r="838" spans="1:29" x14ac:dyDescent="0.25">
      <c r="A838" s="77"/>
      <c r="B838" s="77"/>
      <c r="C838" s="77"/>
      <c r="D838" s="77"/>
      <c r="E838" s="77"/>
      <c r="F838" s="77"/>
      <c r="G838" s="77"/>
      <c r="H838" s="78"/>
      <c r="I838" s="77"/>
      <c r="L838" s="77"/>
      <c r="M838" s="119"/>
      <c r="N838" s="140"/>
      <c r="O838" s="119"/>
      <c r="P838" s="119"/>
      <c r="Q838" s="141"/>
      <c r="R838" s="122"/>
      <c r="S838" s="141"/>
      <c r="T838" s="122"/>
      <c r="U838" s="77"/>
      <c r="V838" s="77"/>
      <c r="W838" s="141"/>
      <c r="X838" s="122"/>
      <c r="Y838" s="141"/>
      <c r="Z838" s="122"/>
      <c r="AA838" s="141"/>
      <c r="AB838" s="122"/>
      <c r="AC838" s="32"/>
    </row>
    <row r="839" spans="1:29" x14ac:dyDescent="0.25">
      <c r="A839" s="77"/>
      <c r="B839" s="77"/>
      <c r="C839" s="77"/>
      <c r="D839" s="77"/>
      <c r="E839" s="77"/>
      <c r="F839" s="77"/>
      <c r="G839" s="77"/>
      <c r="H839" s="78"/>
      <c r="I839" s="77"/>
      <c r="L839" s="77"/>
      <c r="M839" s="119"/>
      <c r="N839" s="140"/>
      <c r="O839" s="119"/>
      <c r="P839" s="119"/>
      <c r="Q839" s="141"/>
      <c r="R839" s="122"/>
      <c r="S839" s="141"/>
      <c r="T839" s="122"/>
      <c r="U839" s="77"/>
      <c r="V839" s="77"/>
      <c r="W839" s="141"/>
      <c r="X839" s="122"/>
      <c r="Y839" s="141"/>
      <c r="Z839" s="122"/>
      <c r="AA839" s="141"/>
      <c r="AB839" s="122"/>
      <c r="AC839" s="32"/>
    </row>
    <row r="840" spans="1:29" x14ac:dyDescent="0.25">
      <c r="A840" s="77"/>
      <c r="B840" s="77"/>
      <c r="C840" s="77"/>
      <c r="D840" s="77"/>
      <c r="E840" s="77"/>
      <c r="F840" s="77"/>
      <c r="G840" s="77"/>
      <c r="H840" s="78"/>
      <c r="I840" s="77"/>
      <c r="L840" s="77"/>
      <c r="M840" s="119"/>
      <c r="N840" s="140"/>
      <c r="O840" s="119"/>
      <c r="P840" s="119"/>
      <c r="Q840" s="141"/>
      <c r="R840" s="122"/>
      <c r="S840" s="141"/>
      <c r="T840" s="122"/>
      <c r="U840" s="77"/>
      <c r="V840" s="77"/>
      <c r="W840" s="141"/>
      <c r="X840" s="122"/>
      <c r="Y840" s="141"/>
      <c r="Z840" s="122"/>
      <c r="AA840" s="141"/>
      <c r="AB840" s="122"/>
      <c r="AC840" s="32"/>
    </row>
    <row r="841" spans="1:29" x14ac:dyDescent="0.25">
      <c r="A841" s="77"/>
      <c r="B841" s="77"/>
      <c r="C841" s="77"/>
      <c r="D841" s="77"/>
      <c r="E841" s="77"/>
      <c r="F841" s="77"/>
      <c r="G841" s="77"/>
      <c r="H841" s="78"/>
      <c r="I841" s="77"/>
      <c r="L841" s="77"/>
      <c r="M841" s="119"/>
      <c r="N841" s="140"/>
      <c r="O841" s="119"/>
      <c r="P841" s="119"/>
      <c r="Q841" s="141"/>
      <c r="R841" s="122"/>
      <c r="S841" s="141"/>
      <c r="T841" s="122"/>
      <c r="U841" s="77"/>
      <c r="V841" s="77"/>
      <c r="W841" s="141"/>
      <c r="X841" s="122"/>
      <c r="Y841" s="141"/>
      <c r="Z841" s="122"/>
      <c r="AA841" s="141"/>
      <c r="AB841" s="122"/>
      <c r="AC841" s="32"/>
    </row>
    <row r="842" spans="1:29" x14ac:dyDescent="0.25">
      <c r="A842" s="77"/>
      <c r="B842" s="77"/>
      <c r="C842" s="77"/>
      <c r="D842" s="77"/>
      <c r="E842" s="77"/>
      <c r="F842" s="77"/>
      <c r="G842" s="77"/>
      <c r="H842" s="78"/>
      <c r="I842" s="77"/>
      <c r="L842" s="77"/>
      <c r="M842" s="119"/>
      <c r="N842" s="140"/>
      <c r="O842" s="119"/>
      <c r="P842" s="119"/>
      <c r="Q842" s="141"/>
      <c r="R842" s="122"/>
      <c r="S842" s="141"/>
      <c r="T842" s="122"/>
      <c r="U842" s="77"/>
      <c r="V842" s="77"/>
      <c r="W842" s="141"/>
      <c r="X842" s="122"/>
      <c r="Y842" s="141"/>
      <c r="Z842" s="122"/>
      <c r="AA842" s="141"/>
      <c r="AB842" s="122"/>
      <c r="AC842" s="32"/>
    </row>
    <row r="843" spans="1:29" x14ac:dyDescent="0.25">
      <c r="A843" s="77"/>
      <c r="B843" s="77"/>
      <c r="C843" s="77"/>
      <c r="D843" s="77"/>
      <c r="E843" s="77"/>
      <c r="F843" s="77"/>
      <c r="G843" s="77"/>
      <c r="H843" s="78"/>
      <c r="I843" s="77"/>
      <c r="L843" s="77"/>
      <c r="M843" s="119"/>
      <c r="N843" s="140"/>
      <c r="O843" s="119"/>
      <c r="P843" s="119"/>
      <c r="Q843" s="141"/>
      <c r="R843" s="122"/>
      <c r="S843" s="141"/>
      <c r="T843" s="122"/>
      <c r="U843" s="77"/>
      <c r="V843" s="77"/>
      <c r="W843" s="141"/>
      <c r="X843" s="122"/>
      <c r="Y843" s="141"/>
      <c r="Z843" s="122"/>
      <c r="AA843" s="141"/>
      <c r="AB843" s="122"/>
      <c r="AC843" s="32"/>
    </row>
    <row r="844" spans="1:29" x14ac:dyDescent="0.25">
      <c r="A844" s="77"/>
      <c r="B844" s="77"/>
      <c r="C844" s="77"/>
      <c r="D844" s="77"/>
      <c r="E844" s="77"/>
      <c r="F844" s="77"/>
      <c r="G844" s="77"/>
      <c r="H844" s="78"/>
      <c r="I844" s="77"/>
      <c r="L844" s="77"/>
      <c r="M844" s="119"/>
      <c r="N844" s="140"/>
      <c r="O844" s="119"/>
      <c r="P844" s="119"/>
      <c r="Q844" s="141"/>
      <c r="R844" s="122"/>
      <c r="S844" s="141"/>
      <c r="T844" s="122"/>
      <c r="U844" s="77"/>
      <c r="V844" s="77"/>
      <c r="W844" s="141"/>
      <c r="X844" s="122"/>
      <c r="Y844" s="141"/>
      <c r="Z844" s="122"/>
      <c r="AA844" s="141"/>
      <c r="AB844" s="122"/>
      <c r="AC844" s="32"/>
    </row>
    <row r="845" spans="1:29" x14ac:dyDescent="0.25">
      <c r="A845" s="77"/>
      <c r="B845" s="77"/>
      <c r="C845" s="77"/>
      <c r="D845" s="77"/>
      <c r="E845" s="77"/>
      <c r="F845" s="77"/>
      <c r="G845" s="77"/>
      <c r="H845" s="78"/>
      <c r="I845" s="77"/>
      <c r="L845" s="77"/>
      <c r="M845" s="119"/>
      <c r="N845" s="140"/>
      <c r="O845" s="119"/>
      <c r="P845" s="119"/>
      <c r="Q845" s="141"/>
      <c r="R845" s="122"/>
      <c r="S845" s="141"/>
      <c r="T845" s="122"/>
      <c r="U845" s="77"/>
      <c r="V845" s="77"/>
      <c r="W845" s="141"/>
      <c r="X845" s="122"/>
      <c r="Y845" s="141"/>
      <c r="Z845" s="122"/>
      <c r="AA845" s="141"/>
      <c r="AB845" s="122"/>
      <c r="AC845" s="32"/>
    </row>
    <row r="846" spans="1:29" x14ac:dyDescent="0.25">
      <c r="A846" s="77"/>
      <c r="B846" s="77"/>
      <c r="C846" s="77"/>
      <c r="D846" s="77"/>
      <c r="E846" s="77"/>
      <c r="F846" s="77"/>
      <c r="G846" s="77"/>
      <c r="H846" s="78"/>
      <c r="I846" s="77"/>
      <c r="L846" s="77"/>
      <c r="M846" s="119"/>
      <c r="N846" s="140"/>
      <c r="O846" s="119"/>
      <c r="P846" s="119"/>
      <c r="Q846" s="141"/>
      <c r="R846" s="122"/>
      <c r="S846" s="141"/>
      <c r="T846" s="122"/>
      <c r="U846" s="77"/>
      <c r="V846" s="77"/>
      <c r="W846" s="141"/>
      <c r="X846" s="122"/>
      <c r="Y846" s="141"/>
      <c r="Z846" s="122"/>
      <c r="AA846" s="141"/>
      <c r="AB846" s="122"/>
      <c r="AC846" s="32"/>
    </row>
    <row r="847" spans="1:29" x14ac:dyDescent="0.25">
      <c r="A847" s="77"/>
      <c r="B847" s="77"/>
      <c r="C847" s="77"/>
      <c r="D847" s="77"/>
      <c r="E847" s="77"/>
      <c r="F847" s="77"/>
      <c r="G847" s="77"/>
      <c r="H847" s="78"/>
      <c r="I847" s="77"/>
      <c r="L847" s="77"/>
      <c r="M847" s="119"/>
      <c r="N847" s="140"/>
      <c r="O847" s="119"/>
      <c r="P847" s="119"/>
      <c r="Q847" s="141"/>
      <c r="R847" s="122"/>
      <c r="S847" s="141"/>
      <c r="T847" s="122"/>
      <c r="U847" s="77"/>
      <c r="V847" s="77"/>
      <c r="W847" s="141"/>
      <c r="X847" s="122"/>
      <c r="Y847" s="141"/>
      <c r="Z847" s="122"/>
      <c r="AA847" s="141"/>
      <c r="AB847" s="122"/>
      <c r="AC847" s="32"/>
    </row>
    <row r="848" spans="1:29" x14ac:dyDescent="0.25">
      <c r="A848" s="77"/>
      <c r="B848" s="77"/>
      <c r="C848" s="77"/>
      <c r="D848" s="77"/>
      <c r="E848" s="77"/>
      <c r="F848" s="77"/>
      <c r="G848" s="77"/>
      <c r="H848" s="78"/>
      <c r="I848" s="77"/>
      <c r="L848" s="77"/>
      <c r="M848" s="119"/>
      <c r="N848" s="140"/>
      <c r="O848" s="119"/>
      <c r="P848" s="119"/>
      <c r="Q848" s="141"/>
      <c r="R848" s="122"/>
      <c r="S848" s="141"/>
      <c r="T848" s="122"/>
      <c r="U848" s="77"/>
      <c r="V848" s="77"/>
      <c r="W848" s="141"/>
      <c r="X848" s="122"/>
      <c r="Y848" s="141"/>
      <c r="Z848" s="122"/>
      <c r="AA848" s="141"/>
      <c r="AB848" s="122"/>
      <c r="AC848" s="32"/>
    </row>
    <row r="849" spans="1:29" x14ac:dyDescent="0.25">
      <c r="A849" s="77"/>
      <c r="B849" s="77"/>
      <c r="C849" s="77"/>
      <c r="D849" s="77"/>
      <c r="E849" s="77"/>
      <c r="F849" s="77"/>
      <c r="G849" s="77"/>
      <c r="H849" s="78"/>
      <c r="I849" s="77"/>
      <c r="L849" s="77"/>
      <c r="M849" s="119"/>
      <c r="N849" s="140"/>
      <c r="O849" s="119"/>
      <c r="P849" s="119"/>
      <c r="Q849" s="141"/>
      <c r="R849" s="122"/>
      <c r="S849" s="141"/>
      <c r="T849" s="122"/>
      <c r="U849" s="77"/>
      <c r="V849" s="77"/>
      <c r="W849" s="141"/>
      <c r="X849" s="122"/>
      <c r="Y849" s="141"/>
      <c r="Z849" s="122"/>
      <c r="AA849" s="141"/>
      <c r="AB849" s="122"/>
      <c r="AC849" s="32"/>
    </row>
    <row r="850" spans="1:29" x14ac:dyDescent="0.25">
      <c r="A850" s="77"/>
      <c r="B850" s="77"/>
      <c r="C850" s="77"/>
      <c r="D850" s="77"/>
      <c r="E850" s="77"/>
      <c r="F850" s="77"/>
      <c r="G850" s="77"/>
      <c r="H850" s="78"/>
      <c r="I850" s="77"/>
      <c r="L850" s="77"/>
      <c r="M850" s="119"/>
      <c r="N850" s="140"/>
      <c r="O850" s="119"/>
      <c r="P850" s="119"/>
      <c r="Q850" s="141"/>
      <c r="R850" s="122"/>
      <c r="S850" s="141"/>
      <c r="T850" s="122"/>
      <c r="U850" s="77"/>
      <c r="V850" s="77"/>
      <c r="W850" s="141"/>
      <c r="X850" s="122"/>
      <c r="Y850" s="141"/>
      <c r="Z850" s="122"/>
      <c r="AA850" s="141"/>
      <c r="AB850" s="122"/>
      <c r="AC850" s="32"/>
    </row>
    <row r="851" spans="1:29" x14ac:dyDescent="0.25">
      <c r="A851" s="77"/>
      <c r="B851" s="77"/>
      <c r="C851" s="77"/>
      <c r="D851" s="77"/>
      <c r="E851" s="77"/>
      <c r="F851" s="77"/>
      <c r="G851" s="77"/>
      <c r="H851" s="78"/>
      <c r="I851" s="77"/>
      <c r="L851" s="77"/>
      <c r="M851" s="119"/>
      <c r="N851" s="140"/>
      <c r="O851" s="119"/>
      <c r="P851" s="119"/>
      <c r="Q851" s="141"/>
      <c r="R851" s="122"/>
      <c r="S851" s="141"/>
      <c r="T851" s="122"/>
      <c r="U851" s="77"/>
      <c r="V851" s="77"/>
      <c r="W851" s="141"/>
      <c r="X851" s="122"/>
      <c r="Y851" s="141"/>
      <c r="Z851" s="122"/>
      <c r="AA851" s="141"/>
      <c r="AB851" s="122"/>
      <c r="AC851" s="32"/>
    </row>
    <row r="852" spans="1:29" x14ac:dyDescent="0.25">
      <c r="A852" s="77"/>
      <c r="B852" s="77"/>
      <c r="C852" s="77"/>
      <c r="D852" s="77"/>
      <c r="E852" s="77"/>
      <c r="F852" s="77"/>
      <c r="G852" s="77"/>
      <c r="H852" s="78"/>
      <c r="I852" s="77"/>
      <c r="L852" s="77"/>
      <c r="M852" s="119"/>
      <c r="N852" s="140"/>
      <c r="O852" s="119"/>
      <c r="P852" s="119"/>
      <c r="Q852" s="141"/>
      <c r="R852" s="122"/>
      <c r="S852" s="141"/>
      <c r="T852" s="122"/>
      <c r="U852" s="77"/>
      <c r="V852" s="77"/>
      <c r="W852" s="141"/>
      <c r="X852" s="122"/>
      <c r="Y852" s="141"/>
      <c r="Z852" s="122"/>
      <c r="AA852" s="141"/>
      <c r="AB852" s="122"/>
      <c r="AC852" s="32"/>
    </row>
    <row r="853" spans="1:29" x14ac:dyDescent="0.25">
      <c r="A853" s="77"/>
      <c r="B853" s="77"/>
      <c r="C853" s="77"/>
      <c r="D853" s="77"/>
      <c r="E853" s="77"/>
      <c r="F853" s="77"/>
      <c r="G853" s="77"/>
      <c r="H853" s="78"/>
      <c r="I853" s="77"/>
      <c r="L853" s="77"/>
      <c r="M853" s="119"/>
      <c r="N853" s="140"/>
      <c r="O853" s="119"/>
      <c r="P853" s="119"/>
      <c r="Q853" s="141"/>
      <c r="R853" s="122"/>
      <c r="S853" s="141"/>
      <c r="T853" s="122"/>
      <c r="U853" s="77"/>
      <c r="V853" s="77"/>
      <c r="W853" s="141"/>
      <c r="X853" s="122"/>
      <c r="Y853" s="141"/>
      <c r="Z853" s="122"/>
      <c r="AA853" s="141"/>
      <c r="AB853" s="122"/>
      <c r="AC853" s="32"/>
    </row>
    <row r="854" spans="1:29" x14ac:dyDescent="0.25">
      <c r="A854" s="77"/>
      <c r="B854" s="77"/>
      <c r="C854" s="77"/>
      <c r="D854" s="77"/>
      <c r="E854" s="77"/>
      <c r="F854" s="77"/>
      <c r="G854" s="77"/>
      <c r="H854" s="78"/>
      <c r="I854" s="77"/>
      <c r="L854" s="77"/>
      <c r="M854" s="119"/>
      <c r="N854" s="140"/>
      <c r="O854" s="119"/>
      <c r="P854" s="119"/>
      <c r="Q854" s="141"/>
      <c r="R854" s="122"/>
      <c r="S854" s="141"/>
      <c r="T854" s="122"/>
      <c r="U854" s="77"/>
      <c r="V854" s="77"/>
      <c r="W854" s="141"/>
      <c r="X854" s="122"/>
      <c r="Y854" s="141"/>
      <c r="Z854" s="122"/>
      <c r="AA854" s="141"/>
      <c r="AB854" s="122"/>
      <c r="AC854" s="32"/>
    </row>
    <row r="855" spans="1:29" x14ac:dyDescent="0.25">
      <c r="A855" s="77"/>
      <c r="B855" s="77"/>
      <c r="C855" s="77"/>
      <c r="D855" s="77"/>
      <c r="E855" s="77"/>
      <c r="F855" s="77"/>
      <c r="G855" s="77"/>
      <c r="H855" s="78"/>
      <c r="I855" s="77"/>
      <c r="L855" s="77"/>
      <c r="M855" s="119"/>
      <c r="N855" s="140"/>
      <c r="O855" s="119"/>
      <c r="P855" s="119"/>
      <c r="Q855" s="141"/>
      <c r="R855" s="122"/>
      <c r="S855" s="141"/>
      <c r="T855" s="122"/>
      <c r="U855" s="77"/>
      <c r="V855" s="77"/>
      <c r="W855" s="141"/>
      <c r="X855" s="122"/>
      <c r="Y855" s="141"/>
      <c r="Z855" s="122"/>
      <c r="AA855" s="141"/>
      <c r="AB855" s="122"/>
      <c r="AC855" s="32"/>
    </row>
    <row r="856" spans="1:29" x14ac:dyDescent="0.25">
      <c r="A856" s="77"/>
      <c r="B856" s="77"/>
      <c r="C856" s="77"/>
      <c r="D856" s="77"/>
      <c r="E856" s="77"/>
      <c r="F856" s="77"/>
      <c r="G856" s="77"/>
      <c r="H856" s="78"/>
      <c r="I856" s="77"/>
      <c r="L856" s="77"/>
      <c r="M856" s="119"/>
      <c r="N856" s="140"/>
      <c r="O856" s="119"/>
      <c r="P856" s="119"/>
      <c r="Q856" s="141"/>
      <c r="R856" s="122"/>
      <c r="S856" s="141"/>
      <c r="T856" s="122"/>
      <c r="U856" s="77"/>
      <c r="V856" s="77"/>
      <c r="W856" s="141"/>
      <c r="X856" s="122"/>
      <c r="Y856" s="141"/>
      <c r="Z856" s="122"/>
      <c r="AA856" s="141"/>
      <c r="AB856" s="122"/>
      <c r="AC856" s="32"/>
    </row>
    <row r="857" spans="1:29" x14ac:dyDescent="0.25">
      <c r="A857" s="77"/>
      <c r="B857" s="77"/>
      <c r="C857" s="77"/>
      <c r="D857" s="77"/>
      <c r="E857" s="77"/>
      <c r="F857" s="77"/>
      <c r="G857" s="77"/>
      <c r="H857" s="78"/>
      <c r="I857" s="77"/>
      <c r="L857" s="77"/>
      <c r="M857" s="119"/>
      <c r="N857" s="140"/>
      <c r="O857" s="119"/>
      <c r="P857" s="119"/>
      <c r="Q857" s="141"/>
      <c r="R857" s="122"/>
      <c r="S857" s="141"/>
      <c r="T857" s="122"/>
      <c r="U857" s="77"/>
      <c r="V857" s="77"/>
      <c r="W857" s="141"/>
      <c r="X857" s="122"/>
      <c r="Y857" s="141"/>
      <c r="Z857" s="122"/>
      <c r="AA857" s="141"/>
      <c r="AB857" s="122"/>
      <c r="AC857" s="32"/>
    </row>
    <row r="858" spans="1:29" x14ac:dyDescent="0.25">
      <c r="A858" s="77"/>
      <c r="B858" s="77"/>
      <c r="C858" s="77"/>
      <c r="D858" s="77"/>
      <c r="E858" s="77"/>
      <c r="F858" s="77"/>
      <c r="G858" s="77"/>
      <c r="H858" s="78"/>
      <c r="I858" s="77"/>
      <c r="L858" s="77"/>
      <c r="M858" s="119"/>
      <c r="N858" s="140"/>
      <c r="O858" s="119"/>
      <c r="P858" s="119"/>
      <c r="Q858" s="141"/>
      <c r="R858" s="122"/>
      <c r="S858" s="141"/>
      <c r="T858" s="122"/>
      <c r="U858" s="77"/>
      <c r="V858" s="77"/>
      <c r="W858" s="141"/>
      <c r="X858" s="122"/>
      <c r="Y858" s="141"/>
      <c r="Z858" s="122"/>
      <c r="AA858" s="141"/>
      <c r="AB858" s="122"/>
      <c r="AC858" s="32"/>
    </row>
    <row r="859" spans="1:29" x14ac:dyDescent="0.25">
      <c r="A859" s="77"/>
      <c r="B859" s="77"/>
      <c r="C859" s="77"/>
      <c r="D859" s="77"/>
      <c r="E859" s="77"/>
      <c r="F859" s="77"/>
      <c r="G859" s="77"/>
      <c r="H859" s="78"/>
      <c r="I859" s="77"/>
      <c r="L859" s="77"/>
      <c r="M859" s="119"/>
      <c r="N859" s="140"/>
      <c r="O859" s="119"/>
      <c r="P859" s="119"/>
      <c r="Q859" s="141"/>
      <c r="R859" s="122"/>
      <c r="S859" s="141"/>
      <c r="T859" s="122"/>
      <c r="U859" s="77"/>
      <c r="V859" s="77"/>
      <c r="W859" s="141"/>
      <c r="X859" s="122"/>
      <c r="Y859" s="141"/>
      <c r="Z859" s="122"/>
      <c r="AA859" s="141"/>
      <c r="AB859" s="122"/>
      <c r="AC859" s="32"/>
    </row>
    <row r="860" spans="1:29" x14ac:dyDescent="0.25">
      <c r="A860" s="77"/>
      <c r="B860" s="77"/>
      <c r="C860" s="77"/>
      <c r="D860" s="77"/>
      <c r="E860" s="77"/>
      <c r="F860" s="77"/>
      <c r="G860" s="77"/>
      <c r="H860" s="78"/>
      <c r="I860" s="77"/>
      <c r="L860" s="77"/>
      <c r="M860" s="119"/>
      <c r="N860" s="140"/>
      <c r="O860" s="119"/>
      <c r="P860" s="119"/>
      <c r="Q860" s="141"/>
      <c r="R860" s="122"/>
      <c r="S860" s="141"/>
      <c r="T860" s="122"/>
      <c r="U860" s="77"/>
      <c r="V860" s="77"/>
      <c r="W860" s="141"/>
      <c r="X860" s="122"/>
      <c r="Y860" s="141"/>
      <c r="Z860" s="122"/>
      <c r="AA860" s="141"/>
      <c r="AB860" s="122"/>
      <c r="AC860" s="32"/>
    </row>
    <row r="861" spans="1:29" x14ac:dyDescent="0.25">
      <c r="A861" s="77"/>
      <c r="B861" s="77"/>
      <c r="C861" s="77"/>
      <c r="D861" s="77"/>
      <c r="E861" s="77"/>
      <c r="F861" s="77"/>
      <c r="G861" s="77"/>
      <c r="H861" s="78"/>
      <c r="I861" s="77"/>
      <c r="L861" s="77"/>
      <c r="M861" s="119"/>
      <c r="N861" s="140"/>
      <c r="O861" s="119"/>
      <c r="P861" s="119"/>
      <c r="Q861" s="141"/>
      <c r="R861" s="122"/>
      <c r="S861" s="141"/>
      <c r="T861" s="122"/>
      <c r="U861" s="77"/>
      <c r="V861" s="77"/>
      <c r="W861" s="141"/>
      <c r="X861" s="122"/>
      <c r="Y861" s="141"/>
      <c r="Z861" s="122"/>
      <c r="AA861" s="141"/>
      <c r="AB861" s="122"/>
      <c r="AC861" s="32"/>
    </row>
    <row r="862" spans="1:29" x14ac:dyDescent="0.25">
      <c r="A862" s="77"/>
      <c r="B862" s="77"/>
      <c r="C862" s="77"/>
      <c r="D862" s="77"/>
      <c r="E862" s="77"/>
      <c r="F862" s="77"/>
      <c r="G862" s="77"/>
      <c r="H862" s="78"/>
      <c r="I862" s="77"/>
      <c r="L862" s="77"/>
      <c r="M862" s="119"/>
      <c r="N862" s="140"/>
      <c r="O862" s="119"/>
      <c r="P862" s="119"/>
      <c r="Q862" s="141"/>
      <c r="R862" s="122"/>
      <c r="S862" s="141"/>
      <c r="T862" s="122"/>
      <c r="U862" s="77"/>
      <c r="V862" s="77"/>
      <c r="W862" s="141"/>
      <c r="X862" s="122"/>
      <c r="Y862" s="141"/>
      <c r="Z862" s="122"/>
      <c r="AA862" s="141"/>
      <c r="AB862" s="122"/>
      <c r="AC862" s="32"/>
    </row>
    <row r="863" spans="1:29" x14ac:dyDescent="0.25">
      <c r="A863" s="77"/>
      <c r="B863" s="77"/>
      <c r="C863" s="77"/>
      <c r="D863" s="77"/>
      <c r="E863" s="77"/>
      <c r="F863" s="77"/>
      <c r="G863" s="77"/>
      <c r="H863" s="78"/>
      <c r="I863" s="77"/>
      <c r="L863" s="77"/>
      <c r="M863" s="119"/>
      <c r="N863" s="140"/>
      <c r="O863" s="119"/>
      <c r="P863" s="119"/>
      <c r="Q863" s="141"/>
      <c r="R863" s="122"/>
      <c r="S863" s="141"/>
      <c r="T863" s="122"/>
      <c r="U863" s="77"/>
      <c r="V863" s="77"/>
      <c r="W863" s="141"/>
      <c r="X863" s="122"/>
      <c r="Y863" s="141"/>
      <c r="Z863" s="122"/>
      <c r="AA863" s="141"/>
      <c r="AB863" s="122"/>
      <c r="AC863" s="32"/>
    </row>
    <row r="864" spans="1:29" x14ac:dyDescent="0.25">
      <c r="A864" s="77"/>
      <c r="B864" s="77"/>
      <c r="C864" s="77"/>
      <c r="D864" s="77"/>
      <c r="E864" s="77"/>
      <c r="F864" s="77"/>
      <c r="G864" s="77"/>
      <c r="H864" s="78"/>
      <c r="I864" s="77"/>
      <c r="L864" s="77"/>
      <c r="M864" s="119"/>
      <c r="N864" s="140"/>
      <c r="O864" s="119"/>
      <c r="P864" s="119"/>
      <c r="Q864" s="141"/>
      <c r="R864" s="122"/>
      <c r="S864" s="141"/>
      <c r="T864" s="122"/>
      <c r="U864" s="77"/>
      <c r="V864" s="77"/>
      <c r="W864" s="141"/>
      <c r="X864" s="122"/>
      <c r="Y864" s="141"/>
      <c r="Z864" s="122"/>
      <c r="AA864" s="141"/>
      <c r="AB864" s="122"/>
      <c r="AC864" s="32"/>
    </row>
    <row r="865" spans="1:29" x14ac:dyDescent="0.25">
      <c r="A865" s="77"/>
      <c r="B865" s="77"/>
      <c r="C865" s="77"/>
      <c r="D865" s="77"/>
      <c r="E865" s="77"/>
      <c r="F865" s="77"/>
      <c r="G865" s="77"/>
      <c r="H865" s="78"/>
      <c r="I865" s="77"/>
      <c r="L865" s="77"/>
      <c r="M865" s="119"/>
      <c r="N865" s="140"/>
      <c r="O865" s="119"/>
      <c r="P865" s="119"/>
      <c r="Q865" s="141"/>
      <c r="R865" s="122"/>
      <c r="S865" s="141"/>
      <c r="T865" s="122"/>
      <c r="U865" s="77"/>
      <c r="V865" s="77"/>
      <c r="W865" s="141"/>
      <c r="X865" s="122"/>
      <c r="Y865" s="141"/>
      <c r="Z865" s="122"/>
      <c r="AA865" s="141"/>
      <c r="AB865" s="122"/>
      <c r="AC865" s="32"/>
    </row>
    <row r="866" spans="1:29" x14ac:dyDescent="0.25">
      <c r="A866" s="77"/>
      <c r="B866" s="77"/>
      <c r="C866" s="77"/>
      <c r="D866" s="77"/>
      <c r="E866" s="77"/>
      <c r="F866" s="77"/>
      <c r="G866" s="77"/>
      <c r="H866" s="78"/>
      <c r="I866" s="77"/>
      <c r="L866" s="77"/>
      <c r="M866" s="119"/>
      <c r="N866" s="140"/>
      <c r="O866" s="119"/>
      <c r="P866" s="119"/>
      <c r="Q866" s="141"/>
      <c r="R866" s="122"/>
      <c r="S866" s="141"/>
      <c r="T866" s="122"/>
      <c r="U866" s="77"/>
      <c r="V866" s="77"/>
      <c r="W866" s="141"/>
      <c r="X866" s="122"/>
      <c r="Y866" s="141"/>
      <c r="Z866" s="122"/>
      <c r="AA866" s="141"/>
      <c r="AB866" s="122"/>
      <c r="AC866" s="32"/>
    </row>
    <row r="867" spans="1:29" x14ac:dyDescent="0.25">
      <c r="A867" s="77"/>
      <c r="B867" s="77"/>
      <c r="C867" s="77"/>
      <c r="D867" s="77"/>
      <c r="E867" s="77"/>
      <c r="F867" s="77"/>
      <c r="G867" s="77"/>
      <c r="H867" s="78"/>
      <c r="I867" s="77"/>
      <c r="L867" s="77"/>
      <c r="M867" s="119"/>
      <c r="N867" s="140"/>
      <c r="O867" s="119"/>
      <c r="P867" s="119"/>
      <c r="Q867" s="141"/>
      <c r="R867" s="122"/>
      <c r="S867" s="141"/>
      <c r="T867" s="122"/>
      <c r="U867" s="77"/>
      <c r="V867" s="77"/>
      <c r="W867" s="141"/>
      <c r="X867" s="122"/>
      <c r="Y867" s="141"/>
      <c r="Z867" s="122"/>
      <c r="AA867" s="141"/>
      <c r="AB867" s="122"/>
      <c r="AC867" s="32"/>
    </row>
    <row r="868" spans="1:29" x14ac:dyDescent="0.25">
      <c r="A868" s="77"/>
      <c r="B868" s="77"/>
      <c r="C868" s="77"/>
      <c r="D868" s="77"/>
      <c r="E868" s="77"/>
      <c r="F868" s="77"/>
      <c r="G868" s="77"/>
      <c r="H868" s="78"/>
      <c r="I868" s="77"/>
      <c r="L868" s="77"/>
      <c r="M868" s="119"/>
      <c r="N868" s="140"/>
      <c r="O868" s="119"/>
      <c r="P868" s="119"/>
      <c r="Q868" s="141"/>
      <c r="R868" s="122"/>
      <c r="S868" s="141"/>
      <c r="T868" s="122"/>
      <c r="U868" s="77"/>
      <c r="V868" s="77"/>
      <c r="W868" s="141"/>
      <c r="X868" s="122"/>
      <c r="Y868" s="141"/>
      <c r="Z868" s="122"/>
      <c r="AA868" s="141"/>
      <c r="AB868" s="122"/>
      <c r="AC868" s="32"/>
    </row>
    <row r="869" spans="1:29" x14ac:dyDescent="0.25">
      <c r="A869" s="77"/>
      <c r="B869" s="77"/>
      <c r="C869" s="77"/>
      <c r="D869" s="77"/>
      <c r="E869" s="77"/>
      <c r="F869" s="77"/>
      <c r="G869" s="77"/>
      <c r="H869" s="78"/>
      <c r="I869" s="77"/>
      <c r="L869" s="77"/>
      <c r="M869" s="119"/>
      <c r="N869" s="140"/>
      <c r="O869" s="119"/>
      <c r="P869" s="119"/>
      <c r="Q869" s="141"/>
      <c r="R869" s="122"/>
      <c r="S869" s="141"/>
      <c r="T869" s="122"/>
      <c r="U869" s="77"/>
      <c r="V869" s="77"/>
      <c r="W869" s="141"/>
      <c r="X869" s="122"/>
      <c r="Y869" s="141"/>
      <c r="Z869" s="122"/>
      <c r="AA869" s="141"/>
      <c r="AB869" s="122"/>
      <c r="AC869" s="32"/>
    </row>
    <row r="870" spans="1:29" x14ac:dyDescent="0.25">
      <c r="A870" s="77"/>
      <c r="B870" s="77"/>
      <c r="C870" s="77"/>
      <c r="D870" s="77"/>
      <c r="E870" s="77"/>
      <c r="F870" s="77"/>
      <c r="G870" s="77"/>
      <c r="H870" s="78"/>
      <c r="I870" s="77"/>
      <c r="L870" s="77"/>
      <c r="M870" s="119"/>
      <c r="N870" s="140"/>
      <c r="O870" s="119"/>
      <c r="P870" s="119"/>
      <c r="Q870" s="141"/>
      <c r="R870" s="122"/>
      <c r="S870" s="141"/>
      <c r="T870" s="122"/>
      <c r="U870" s="77"/>
      <c r="V870" s="77"/>
      <c r="W870" s="141"/>
      <c r="X870" s="122"/>
      <c r="Y870" s="141"/>
      <c r="Z870" s="122"/>
      <c r="AA870" s="141"/>
      <c r="AB870" s="122"/>
      <c r="AC870" s="32"/>
    </row>
    <row r="871" spans="1:29" x14ac:dyDescent="0.25">
      <c r="A871" s="77"/>
      <c r="B871" s="77"/>
      <c r="C871" s="77"/>
      <c r="D871" s="77"/>
      <c r="E871" s="77"/>
      <c r="F871" s="77"/>
      <c r="G871" s="77"/>
      <c r="H871" s="78"/>
      <c r="I871" s="77"/>
      <c r="L871" s="77"/>
      <c r="M871" s="119"/>
      <c r="N871" s="140"/>
      <c r="O871" s="119"/>
      <c r="P871" s="119"/>
      <c r="Q871" s="141"/>
      <c r="R871" s="122"/>
      <c r="S871" s="141"/>
      <c r="T871" s="122"/>
      <c r="U871" s="77"/>
      <c r="V871" s="77"/>
      <c r="W871" s="141"/>
      <c r="X871" s="122"/>
      <c r="Y871" s="141"/>
      <c r="Z871" s="122"/>
      <c r="AA871" s="141"/>
      <c r="AB871" s="122"/>
      <c r="AC871" s="32"/>
    </row>
    <row r="872" spans="1:29" x14ac:dyDescent="0.25">
      <c r="A872" s="77"/>
      <c r="B872" s="77"/>
      <c r="C872" s="77"/>
      <c r="D872" s="77"/>
      <c r="E872" s="77"/>
      <c r="F872" s="77"/>
      <c r="G872" s="77"/>
      <c r="H872" s="78"/>
      <c r="I872" s="77"/>
      <c r="L872" s="77"/>
      <c r="M872" s="119"/>
      <c r="N872" s="140"/>
      <c r="O872" s="119"/>
      <c r="P872" s="119"/>
      <c r="Q872" s="141"/>
      <c r="R872" s="122"/>
      <c r="S872" s="141"/>
      <c r="T872" s="122"/>
      <c r="U872" s="77"/>
      <c r="V872" s="77"/>
      <c r="W872" s="141"/>
      <c r="X872" s="122"/>
      <c r="Y872" s="141"/>
      <c r="Z872" s="122"/>
      <c r="AA872" s="141"/>
      <c r="AB872" s="122"/>
      <c r="AC872" s="32"/>
    </row>
    <row r="873" spans="1:29" x14ac:dyDescent="0.25">
      <c r="A873" s="77"/>
      <c r="B873" s="77"/>
      <c r="C873" s="77"/>
      <c r="D873" s="77"/>
      <c r="E873" s="77"/>
      <c r="F873" s="77"/>
      <c r="G873" s="77"/>
      <c r="H873" s="78"/>
      <c r="I873" s="77"/>
      <c r="L873" s="77"/>
      <c r="M873" s="119"/>
      <c r="N873" s="140"/>
      <c r="O873" s="119"/>
      <c r="P873" s="119"/>
      <c r="Q873" s="141"/>
      <c r="R873" s="122"/>
      <c r="S873" s="141"/>
      <c r="T873" s="122"/>
      <c r="U873" s="77"/>
      <c r="V873" s="77"/>
      <c r="W873" s="141"/>
      <c r="X873" s="122"/>
      <c r="Y873" s="141"/>
      <c r="Z873" s="122"/>
      <c r="AA873" s="141"/>
      <c r="AB873" s="122"/>
      <c r="AC873" s="32"/>
    </row>
    <row r="874" spans="1:29" x14ac:dyDescent="0.25">
      <c r="A874" s="77"/>
      <c r="B874" s="77"/>
      <c r="C874" s="77"/>
      <c r="D874" s="77"/>
      <c r="E874" s="77"/>
      <c r="F874" s="77"/>
      <c r="G874" s="77"/>
      <c r="H874" s="78"/>
      <c r="I874" s="77"/>
      <c r="L874" s="77"/>
      <c r="M874" s="119"/>
      <c r="N874" s="140"/>
      <c r="O874" s="119"/>
      <c r="P874" s="119"/>
      <c r="Q874" s="141"/>
      <c r="R874" s="122"/>
      <c r="S874" s="141"/>
      <c r="T874" s="122"/>
      <c r="U874" s="77"/>
      <c r="V874" s="77"/>
      <c r="W874" s="141"/>
      <c r="X874" s="122"/>
      <c r="Y874" s="141"/>
      <c r="Z874" s="122"/>
      <c r="AA874" s="141"/>
      <c r="AB874" s="122"/>
      <c r="AC874" s="32"/>
    </row>
    <row r="875" spans="1:29" x14ac:dyDescent="0.25">
      <c r="A875" s="77"/>
      <c r="B875" s="77"/>
      <c r="C875" s="77"/>
      <c r="D875" s="77"/>
      <c r="E875" s="77"/>
      <c r="F875" s="77"/>
      <c r="G875" s="77"/>
      <c r="H875" s="78"/>
      <c r="I875" s="77"/>
      <c r="L875" s="77"/>
      <c r="M875" s="119"/>
      <c r="N875" s="140"/>
      <c r="O875" s="119"/>
      <c r="P875" s="119"/>
      <c r="Q875" s="141"/>
      <c r="R875" s="122"/>
      <c r="S875" s="141"/>
      <c r="T875" s="122"/>
      <c r="U875" s="77"/>
      <c r="V875" s="77"/>
      <c r="W875" s="141"/>
      <c r="X875" s="122"/>
      <c r="Y875" s="141"/>
      <c r="Z875" s="122"/>
      <c r="AA875" s="141"/>
      <c r="AB875" s="122"/>
      <c r="AC875" s="32"/>
    </row>
    <row r="876" spans="1:29" x14ac:dyDescent="0.25">
      <c r="A876" s="77"/>
      <c r="B876" s="77"/>
      <c r="C876" s="77"/>
      <c r="D876" s="77"/>
      <c r="E876" s="77"/>
      <c r="F876" s="77"/>
      <c r="G876" s="77"/>
      <c r="H876" s="78"/>
      <c r="I876" s="77"/>
      <c r="L876" s="77"/>
      <c r="M876" s="119"/>
      <c r="N876" s="140"/>
      <c r="O876" s="119"/>
      <c r="P876" s="119"/>
      <c r="Q876" s="141"/>
      <c r="R876" s="122"/>
      <c r="S876" s="141"/>
      <c r="T876" s="122"/>
      <c r="U876" s="77"/>
      <c r="V876" s="77"/>
      <c r="W876" s="141"/>
      <c r="X876" s="122"/>
      <c r="Y876" s="141"/>
      <c r="Z876" s="122"/>
      <c r="AA876" s="141"/>
      <c r="AB876" s="122"/>
      <c r="AC876" s="32"/>
    </row>
    <row r="877" spans="1:29" x14ac:dyDescent="0.25">
      <c r="A877" s="77"/>
      <c r="B877" s="77"/>
      <c r="C877" s="77"/>
      <c r="D877" s="77"/>
      <c r="E877" s="77"/>
      <c r="F877" s="77"/>
      <c r="G877" s="77"/>
      <c r="H877" s="78"/>
      <c r="I877" s="77"/>
      <c r="L877" s="77"/>
      <c r="M877" s="119"/>
      <c r="N877" s="140"/>
      <c r="O877" s="119"/>
      <c r="P877" s="119"/>
      <c r="Q877" s="141"/>
      <c r="R877" s="122"/>
      <c r="S877" s="141"/>
      <c r="T877" s="122"/>
      <c r="U877" s="77"/>
      <c r="V877" s="77"/>
      <c r="W877" s="141"/>
      <c r="X877" s="122"/>
      <c r="Y877" s="141"/>
      <c r="Z877" s="122"/>
      <c r="AA877" s="141"/>
      <c r="AB877" s="122"/>
      <c r="AC877" s="32"/>
    </row>
    <row r="878" spans="1:29" x14ac:dyDescent="0.25">
      <c r="A878" s="77"/>
      <c r="B878" s="77"/>
      <c r="C878" s="77"/>
      <c r="D878" s="77"/>
      <c r="E878" s="77"/>
      <c r="F878" s="77"/>
      <c r="G878" s="77"/>
      <c r="H878" s="78"/>
      <c r="I878" s="77"/>
      <c r="L878" s="77"/>
      <c r="M878" s="119"/>
      <c r="N878" s="140"/>
      <c r="O878" s="119"/>
      <c r="P878" s="119"/>
      <c r="Q878" s="141"/>
      <c r="R878" s="122"/>
      <c r="S878" s="141"/>
      <c r="T878" s="122"/>
      <c r="U878" s="77"/>
      <c r="V878" s="77"/>
      <c r="W878" s="141"/>
      <c r="X878" s="122"/>
      <c r="Y878" s="141"/>
      <c r="Z878" s="122"/>
      <c r="AA878" s="141"/>
      <c r="AB878" s="122"/>
      <c r="AC878" s="32"/>
    </row>
    <row r="879" spans="1:29" x14ac:dyDescent="0.25">
      <c r="A879" s="77"/>
      <c r="B879" s="77"/>
      <c r="C879" s="77"/>
      <c r="D879" s="77"/>
      <c r="E879" s="77"/>
      <c r="F879" s="77"/>
      <c r="G879" s="77"/>
      <c r="H879" s="78"/>
      <c r="I879" s="77"/>
      <c r="L879" s="77"/>
      <c r="M879" s="119"/>
      <c r="N879" s="140"/>
      <c r="O879" s="119"/>
      <c r="P879" s="119"/>
      <c r="Q879" s="141"/>
      <c r="R879" s="122"/>
      <c r="S879" s="141"/>
      <c r="T879" s="122"/>
      <c r="U879" s="77"/>
      <c r="V879" s="77"/>
      <c r="W879" s="141"/>
      <c r="X879" s="122"/>
      <c r="Y879" s="141"/>
      <c r="Z879" s="122"/>
      <c r="AA879" s="141"/>
      <c r="AB879" s="122"/>
      <c r="AC879" s="32"/>
    </row>
    <row r="880" spans="1:29" x14ac:dyDescent="0.25">
      <c r="A880" s="77"/>
      <c r="B880" s="77"/>
      <c r="C880" s="77"/>
      <c r="D880" s="77"/>
      <c r="E880" s="77"/>
      <c r="F880" s="77"/>
      <c r="G880" s="77"/>
      <c r="H880" s="78"/>
      <c r="I880" s="77"/>
      <c r="L880" s="77"/>
      <c r="M880" s="119"/>
      <c r="N880" s="140"/>
      <c r="O880" s="119"/>
      <c r="P880" s="119"/>
      <c r="Q880" s="141"/>
      <c r="R880" s="122"/>
      <c r="S880" s="141"/>
      <c r="T880" s="122"/>
      <c r="U880" s="77"/>
      <c r="V880" s="77"/>
      <c r="W880" s="141"/>
      <c r="X880" s="122"/>
      <c r="Y880" s="141"/>
      <c r="Z880" s="122"/>
      <c r="AA880" s="141"/>
      <c r="AB880" s="122"/>
      <c r="AC880" s="32"/>
    </row>
    <row r="881" spans="1:29" x14ac:dyDescent="0.25">
      <c r="A881" s="77"/>
      <c r="B881" s="77"/>
      <c r="C881" s="77"/>
      <c r="D881" s="77"/>
      <c r="E881" s="77"/>
      <c r="F881" s="77"/>
      <c r="G881" s="77"/>
      <c r="H881" s="78"/>
      <c r="I881" s="77"/>
      <c r="L881" s="77"/>
      <c r="M881" s="119"/>
      <c r="N881" s="140"/>
      <c r="O881" s="119"/>
      <c r="P881" s="119"/>
      <c r="Q881" s="141"/>
      <c r="R881" s="122"/>
      <c r="S881" s="141"/>
      <c r="T881" s="122"/>
      <c r="U881" s="77"/>
      <c r="V881" s="77"/>
      <c r="W881" s="141"/>
      <c r="X881" s="122"/>
      <c r="Y881" s="141"/>
      <c r="Z881" s="122"/>
      <c r="AA881" s="141"/>
      <c r="AB881" s="122"/>
      <c r="AC881" s="32"/>
    </row>
    <row r="882" spans="1:29" x14ac:dyDescent="0.25">
      <c r="A882" s="77"/>
      <c r="B882" s="77"/>
      <c r="C882" s="77"/>
      <c r="D882" s="77"/>
      <c r="E882" s="77"/>
      <c r="F882" s="77"/>
      <c r="G882" s="77"/>
      <c r="H882" s="78"/>
      <c r="I882" s="77"/>
      <c r="L882" s="77"/>
      <c r="M882" s="119"/>
      <c r="N882" s="140"/>
      <c r="O882" s="119"/>
      <c r="P882" s="119"/>
      <c r="Q882" s="141"/>
      <c r="R882" s="122"/>
      <c r="S882" s="141"/>
      <c r="T882" s="122"/>
      <c r="U882" s="77"/>
      <c r="V882" s="77"/>
      <c r="W882" s="141"/>
      <c r="X882" s="122"/>
      <c r="Y882" s="141"/>
      <c r="Z882" s="122"/>
      <c r="AA882" s="141"/>
      <c r="AB882" s="122"/>
      <c r="AC882" s="32"/>
    </row>
    <row r="883" spans="1:29" x14ac:dyDescent="0.25">
      <c r="A883" s="77"/>
      <c r="B883" s="77"/>
      <c r="C883" s="77"/>
      <c r="D883" s="77"/>
      <c r="E883" s="77"/>
      <c r="F883" s="77"/>
      <c r="G883" s="77"/>
      <c r="H883" s="78"/>
      <c r="I883" s="77"/>
      <c r="L883" s="77"/>
      <c r="M883" s="119"/>
      <c r="N883" s="140"/>
      <c r="O883" s="119"/>
      <c r="P883" s="119"/>
      <c r="Q883" s="141"/>
      <c r="R883" s="122"/>
      <c r="S883" s="141"/>
      <c r="T883" s="122"/>
      <c r="U883" s="77"/>
      <c r="V883" s="77"/>
      <c r="W883" s="141"/>
      <c r="X883" s="122"/>
      <c r="Y883" s="141"/>
      <c r="Z883" s="122"/>
      <c r="AA883" s="141"/>
      <c r="AB883" s="122"/>
      <c r="AC883" s="32"/>
    </row>
    <row r="884" spans="1:29" x14ac:dyDescent="0.25">
      <c r="A884" s="77"/>
      <c r="B884" s="77"/>
      <c r="C884" s="77"/>
      <c r="D884" s="77"/>
      <c r="E884" s="77"/>
      <c r="F884" s="77"/>
      <c r="G884" s="77"/>
      <c r="H884" s="78"/>
      <c r="I884" s="77"/>
      <c r="L884" s="77"/>
      <c r="M884" s="119"/>
      <c r="N884" s="140"/>
      <c r="O884" s="119"/>
      <c r="P884" s="119"/>
      <c r="Q884" s="141"/>
      <c r="R884" s="122"/>
      <c r="S884" s="141"/>
      <c r="T884" s="122"/>
      <c r="U884" s="77"/>
      <c r="V884" s="77"/>
      <c r="W884" s="141"/>
      <c r="X884" s="122"/>
      <c r="Y884" s="141"/>
      <c r="Z884" s="122"/>
      <c r="AA884" s="141"/>
      <c r="AB884" s="122"/>
      <c r="AC884" s="32"/>
    </row>
    <row r="885" spans="1:29" x14ac:dyDescent="0.25">
      <c r="A885" s="77"/>
      <c r="B885" s="77"/>
      <c r="C885" s="77"/>
      <c r="D885" s="77"/>
      <c r="E885" s="77"/>
      <c r="F885" s="77"/>
      <c r="G885" s="77"/>
      <c r="H885" s="78"/>
      <c r="I885" s="77"/>
      <c r="L885" s="77"/>
      <c r="M885" s="119"/>
      <c r="N885" s="140"/>
      <c r="O885" s="119"/>
      <c r="P885" s="119"/>
      <c r="Q885" s="141"/>
      <c r="R885" s="122"/>
      <c r="S885" s="141"/>
      <c r="T885" s="122"/>
      <c r="U885" s="77"/>
      <c r="V885" s="77"/>
      <c r="W885" s="141"/>
      <c r="X885" s="122"/>
      <c r="Y885" s="141"/>
      <c r="Z885" s="122"/>
      <c r="AA885" s="141"/>
      <c r="AB885" s="122"/>
      <c r="AC885" s="32"/>
    </row>
    <row r="886" spans="1:29" x14ac:dyDescent="0.25">
      <c r="A886" s="77"/>
      <c r="B886" s="77"/>
      <c r="C886" s="77"/>
      <c r="D886" s="77"/>
      <c r="E886" s="77"/>
      <c r="F886" s="77"/>
      <c r="G886" s="77"/>
      <c r="H886" s="78"/>
      <c r="I886" s="77"/>
      <c r="L886" s="77"/>
      <c r="M886" s="119"/>
      <c r="N886" s="140"/>
      <c r="O886" s="119"/>
      <c r="P886" s="119"/>
      <c r="Q886" s="141"/>
      <c r="R886" s="122"/>
      <c r="S886" s="141"/>
      <c r="T886" s="122"/>
      <c r="U886" s="77"/>
      <c r="V886" s="77"/>
      <c r="W886" s="141"/>
      <c r="X886" s="122"/>
      <c r="Y886" s="141"/>
      <c r="Z886" s="122"/>
      <c r="AA886" s="141"/>
      <c r="AB886" s="122"/>
      <c r="AC886" s="32"/>
    </row>
    <row r="887" spans="1:29" x14ac:dyDescent="0.25">
      <c r="A887" s="77"/>
      <c r="B887" s="77"/>
      <c r="C887" s="77"/>
      <c r="D887" s="77"/>
      <c r="E887" s="77"/>
      <c r="F887" s="77"/>
      <c r="G887" s="77"/>
      <c r="H887" s="78"/>
      <c r="I887" s="77"/>
      <c r="L887" s="77"/>
      <c r="M887" s="119"/>
      <c r="N887" s="140"/>
      <c r="O887" s="119"/>
      <c r="P887" s="119"/>
      <c r="Q887" s="141"/>
      <c r="R887" s="122"/>
      <c r="S887" s="141"/>
      <c r="T887" s="122"/>
      <c r="U887" s="77"/>
      <c r="V887" s="77"/>
      <c r="W887" s="141"/>
      <c r="X887" s="122"/>
      <c r="Y887" s="141"/>
      <c r="Z887" s="122"/>
      <c r="AA887" s="141"/>
      <c r="AB887" s="122"/>
      <c r="AC887" s="32"/>
    </row>
    <row r="888" spans="1:29" x14ac:dyDescent="0.25">
      <c r="A888" s="77"/>
      <c r="B888" s="77"/>
      <c r="C888" s="77"/>
      <c r="D888" s="77"/>
      <c r="E888" s="77"/>
      <c r="F888" s="77"/>
      <c r="G888" s="77"/>
      <c r="H888" s="78"/>
      <c r="I888" s="77"/>
      <c r="L888" s="77"/>
      <c r="M888" s="119"/>
      <c r="N888" s="140"/>
      <c r="O888" s="119"/>
      <c r="P888" s="119"/>
      <c r="Q888" s="141"/>
      <c r="R888" s="122"/>
      <c r="S888" s="141"/>
      <c r="T888" s="122"/>
      <c r="U888" s="77"/>
      <c r="V888" s="77"/>
      <c r="W888" s="141"/>
      <c r="X888" s="122"/>
      <c r="Y888" s="141"/>
      <c r="Z888" s="122"/>
      <c r="AA888" s="141"/>
      <c r="AB888" s="122"/>
      <c r="AC888" s="32"/>
    </row>
    <row r="889" spans="1:29" x14ac:dyDescent="0.25">
      <c r="A889" s="77"/>
      <c r="B889" s="77"/>
      <c r="C889" s="77"/>
      <c r="D889" s="77"/>
      <c r="E889" s="77"/>
      <c r="F889" s="77"/>
      <c r="G889" s="77"/>
      <c r="H889" s="78"/>
      <c r="I889" s="77"/>
      <c r="L889" s="77"/>
      <c r="M889" s="119"/>
      <c r="N889" s="140"/>
      <c r="O889" s="119"/>
      <c r="P889" s="119"/>
      <c r="Q889" s="141"/>
      <c r="R889" s="122"/>
      <c r="S889" s="141"/>
      <c r="T889" s="122"/>
      <c r="U889" s="77"/>
      <c r="V889" s="77"/>
      <c r="W889" s="141"/>
      <c r="X889" s="122"/>
      <c r="Y889" s="141"/>
      <c r="Z889" s="122"/>
      <c r="AA889" s="141"/>
      <c r="AB889" s="122"/>
      <c r="AC889" s="32"/>
    </row>
    <row r="890" spans="1:29" x14ac:dyDescent="0.25">
      <c r="A890" s="77"/>
      <c r="B890" s="77"/>
      <c r="C890" s="77"/>
      <c r="D890" s="77"/>
      <c r="E890" s="77"/>
      <c r="F890" s="77"/>
      <c r="G890" s="77"/>
      <c r="H890" s="78"/>
      <c r="I890" s="77"/>
      <c r="L890" s="77"/>
      <c r="M890" s="119"/>
      <c r="N890" s="140"/>
      <c r="O890" s="119"/>
      <c r="P890" s="119"/>
      <c r="Q890" s="141"/>
      <c r="R890" s="122"/>
      <c r="S890" s="141"/>
      <c r="T890" s="122"/>
      <c r="U890" s="77"/>
      <c r="V890" s="77"/>
      <c r="W890" s="141"/>
      <c r="X890" s="122"/>
      <c r="Y890" s="141"/>
      <c r="Z890" s="122"/>
      <c r="AA890" s="141"/>
      <c r="AB890" s="122"/>
      <c r="AC890" s="32"/>
    </row>
    <row r="891" spans="1:29" x14ac:dyDescent="0.25">
      <c r="A891" s="77"/>
      <c r="B891" s="77"/>
      <c r="C891" s="77"/>
      <c r="D891" s="77"/>
      <c r="E891" s="77"/>
      <c r="F891" s="77"/>
      <c r="G891" s="77"/>
      <c r="H891" s="78"/>
      <c r="I891" s="77"/>
      <c r="L891" s="77"/>
      <c r="M891" s="119"/>
      <c r="N891" s="140"/>
      <c r="O891" s="119"/>
      <c r="P891" s="119"/>
      <c r="Q891" s="141"/>
      <c r="R891" s="122"/>
      <c r="S891" s="141"/>
      <c r="T891" s="122"/>
      <c r="U891" s="77"/>
      <c r="V891" s="77"/>
      <c r="W891" s="141"/>
      <c r="X891" s="122"/>
      <c r="Y891" s="141"/>
      <c r="Z891" s="122"/>
      <c r="AA891" s="141"/>
      <c r="AB891" s="122"/>
      <c r="AC891" s="32"/>
    </row>
    <row r="892" spans="1:29" x14ac:dyDescent="0.25">
      <c r="A892" s="77"/>
      <c r="B892" s="77"/>
      <c r="C892" s="77"/>
      <c r="D892" s="77"/>
      <c r="E892" s="77"/>
      <c r="F892" s="77"/>
      <c r="G892" s="77"/>
      <c r="H892" s="78"/>
      <c r="I892" s="77"/>
      <c r="L892" s="77"/>
      <c r="M892" s="119"/>
      <c r="N892" s="140"/>
      <c r="O892" s="119"/>
      <c r="P892" s="119"/>
      <c r="Q892" s="141"/>
      <c r="R892" s="122"/>
      <c r="S892" s="141"/>
      <c r="T892" s="122"/>
      <c r="U892" s="77"/>
      <c r="V892" s="77"/>
      <c r="W892" s="141"/>
      <c r="X892" s="122"/>
      <c r="Y892" s="141"/>
      <c r="Z892" s="122"/>
      <c r="AA892" s="141"/>
      <c r="AB892" s="122"/>
      <c r="AC892" s="32"/>
    </row>
    <row r="893" spans="1:29" x14ac:dyDescent="0.25">
      <c r="A893" s="77"/>
      <c r="B893" s="77"/>
      <c r="C893" s="77"/>
      <c r="D893" s="77"/>
      <c r="E893" s="77"/>
      <c r="F893" s="77"/>
      <c r="G893" s="77"/>
      <c r="H893" s="78"/>
      <c r="I893" s="77"/>
      <c r="L893" s="77"/>
      <c r="M893" s="119"/>
      <c r="N893" s="140"/>
      <c r="O893" s="119"/>
      <c r="P893" s="119"/>
      <c r="Q893" s="141"/>
      <c r="R893" s="122"/>
      <c r="S893" s="141"/>
      <c r="T893" s="122"/>
      <c r="U893" s="77"/>
      <c r="V893" s="77"/>
      <c r="W893" s="141"/>
      <c r="X893" s="122"/>
      <c r="Y893" s="141"/>
      <c r="Z893" s="122"/>
      <c r="AA893" s="141"/>
      <c r="AB893" s="122"/>
      <c r="AC893" s="32"/>
    </row>
    <row r="894" spans="1:29" x14ac:dyDescent="0.25">
      <c r="A894" s="77"/>
      <c r="B894" s="77"/>
      <c r="C894" s="77"/>
      <c r="D894" s="77"/>
      <c r="E894" s="77"/>
      <c r="F894" s="77"/>
      <c r="G894" s="77"/>
      <c r="H894" s="78"/>
      <c r="I894" s="77"/>
      <c r="L894" s="77"/>
      <c r="M894" s="119"/>
      <c r="N894" s="140"/>
      <c r="O894" s="119"/>
      <c r="P894" s="119"/>
      <c r="Q894" s="141"/>
      <c r="R894" s="122"/>
      <c r="S894" s="141"/>
      <c r="T894" s="122"/>
      <c r="U894" s="77"/>
      <c r="V894" s="77"/>
      <c r="W894" s="141"/>
      <c r="X894" s="122"/>
      <c r="Y894" s="141"/>
      <c r="Z894" s="122"/>
      <c r="AA894" s="141"/>
      <c r="AB894" s="122"/>
      <c r="AC894" s="32"/>
    </row>
    <row r="895" spans="1:29" x14ac:dyDescent="0.25">
      <c r="A895" s="77"/>
      <c r="B895" s="77"/>
      <c r="C895" s="77"/>
      <c r="D895" s="77"/>
      <c r="E895" s="77"/>
      <c r="F895" s="77"/>
      <c r="G895" s="77"/>
      <c r="H895" s="78"/>
      <c r="I895" s="77"/>
      <c r="L895" s="77"/>
      <c r="M895" s="119"/>
      <c r="N895" s="140"/>
      <c r="O895" s="119"/>
      <c r="P895" s="119"/>
      <c r="Q895" s="141"/>
      <c r="R895" s="122"/>
      <c r="S895" s="141"/>
      <c r="T895" s="122"/>
      <c r="U895" s="77"/>
      <c r="V895" s="77"/>
      <c r="W895" s="141"/>
      <c r="X895" s="122"/>
      <c r="Y895" s="141"/>
      <c r="Z895" s="122"/>
      <c r="AA895" s="141"/>
      <c r="AB895" s="122"/>
      <c r="AC895" s="32"/>
    </row>
    <row r="896" spans="1:29" x14ac:dyDescent="0.25">
      <c r="A896" s="77"/>
      <c r="B896" s="77"/>
      <c r="C896" s="77"/>
      <c r="D896" s="77"/>
      <c r="E896" s="77"/>
      <c r="F896" s="77"/>
      <c r="G896" s="77"/>
      <c r="H896" s="78"/>
      <c r="I896" s="77"/>
      <c r="L896" s="77"/>
      <c r="M896" s="119"/>
      <c r="N896" s="140"/>
      <c r="O896" s="119"/>
      <c r="P896" s="119"/>
      <c r="Q896" s="141"/>
      <c r="R896" s="122"/>
      <c r="S896" s="141"/>
      <c r="T896" s="122"/>
      <c r="U896" s="77"/>
      <c r="V896" s="77"/>
      <c r="W896" s="141"/>
      <c r="X896" s="122"/>
      <c r="Y896" s="141"/>
      <c r="Z896" s="122"/>
      <c r="AA896" s="141"/>
      <c r="AB896" s="122"/>
      <c r="AC896" s="32"/>
    </row>
    <row r="897" spans="1:29" x14ac:dyDescent="0.25">
      <c r="A897" s="77"/>
      <c r="B897" s="77"/>
      <c r="C897" s="77"/>
      <c r="D897" s="77"/>
      <c r="E897" s="77"/>
      <c r="F897" s="77"/>
      <c r="G897" s="77"/>
      <c r="H897" s="78"/>
      <c r="I897" s="77"/>
      <c r="L897" s="77"/>
      <c r="M897" s="119"/>
      <c r="N897" s="140"/>
      <c r="O897" s="119"/>
      <c r="P897" s="119"/>
      <c r="Q897" s="141"/>
      <c r="R897" s="122"/>
      <c r="S897" s="141"/>
      <c r="T897" s="122"/>
      <c r="U897" s="77"/>
      <c r="V897" s="77"/>
      <c r="W897" s="141"/>
      <c r="X897" s="122"/>
      <c r="Y897" s="141"/>
      <c r="Z897" s="122"/>
      <c r="AA897" s="141"/>
      <c r="AB897" s="122"/>
      <c r="AC897" s="32"/>
    </row>
    <row r="898" spans="1:29" x14ac:dyDescent="0.25">
      <c r="A898" s="77"/>
      <c r="B898" s="77"/>
      <c r="C898" s="77"/>
      <c r="D898" s="77"/>
      <c r="E898" s="77"/>
      <c r="F898" s="77"/>
      <c r="G898" s="77"/>
      <c r="H898" s="78"/>
      <c r="I898" s="77"/>
      <c r="L898" s="77"/>
      <c r="M898" s="119"/>
      <c r="N898" s="140"/>
      <c r="O898" s="119"/>
      <c r="P898" s="119"/>
      <c r="Q898" s="141"/>
      <c r="R898" s="122"/>
      <c r="S898" s="141"/>
      <c r="T898" s="122"/>
      <c r="U898" s="77"/>
      <c r="V898" s="77"/>
      <c r="W898" s="141"/>
      <c r="X898" s="122"/>
      <c r="Y898" s="141"/>
      <c r="Z898" s="122"/>
      <c r="AA898" s="141"/>
      <c r="AB898" s="122"/>
      <c r="AC898" s="32"/>
    </row>
    <row r="899" spans="1:29" x14ac:dyDescent="0.25">
      <c r="A899" s="77"/>
      <c r="B899" s="77"/>
      <c r="C899" s="77"/>
      <c r="D899" s="77"/>
      <c r="E899" s="77"/>
      <c r="F899" s="77"/>
      <c r="G899" s="77"/>
      <c r="H899" s="78"/>
      <c r="I899" s="77"/>
      <c r="L899" s="77"/>
      <c r="M899" s="119"/>
      <c r="N899" s="140"/>
      <c r="O899" s="119"/>
      <c r="P899" s="119"/>
      <c r="Q899" s="141"/>
      <c r="R899" s="122"/>
      <c r="S899" s="141"/>
      <c r="T899" s="122"/>
      <c r="U899" s="77"/>
      <c r="V899" s="77"/>
      <c r="W899" s="141"/>
      <c r="X899" s="122"/>
      <c r="Y899" s="141"/>
      <c r="Z899" s="122"/>
      <c r="AA899" s="141"/>
      <c r="AB899" s="122"/>
      <c r="AC899" s="32"/>
    </row>
    <row r="900" spans="1:29" x14ac:dyDescent="0.25">
      <c r="A900" s="77"/>
      <c r="B900" s="77"/>
      <c r="C900" s="77"/>
      <c r="D900" s="77"/>
      <c r="E900" s="77"/>
      <c r="F900" s="77"/>
      <c r="G900" s="77"/>
      <c r="H900" s="78"/>
      <c r="I900" s="77"/>
      <c r="L900" s="77"/>
      <c r="M900" s="119"/>
      <c r="N900" s="140"/>
      <c r="O900" s="119"/>
      <c r="P900" s="119"/>
      <c r="Q900" s="141"/>
      <c r="R900" s="122"/>
      <c r="S900" s="141"/>
      <c r="T900" s="122"/>
      <c r="U900" s="77"/>
      <c r="V900" s="77"/>
      <c r="W900" s="141"/>
      <c r="X900" s="122"/>
      <c r="Y900" s="141"/>
      <c r="Z900" s="122"/>
      <c r="AA900" s="141"/>
      <c r="AB900" s="122"/>
      <c r="AC900" s="32"/>
    </row>
    <row r="901" spans="1:29" x14ac:dyDescent="0.25">
      <c r="A901" s="77"/>
      <c r="B901" s="77"/>
      <c r="C901" s="77"/>
      <c r="D901" s="77"/>
      <c r="E901" s="77"/>
      <c r="F901" s="77"/>
      <c r="G901" s="77"/>
      <c r="H901" s="78"/>
      <c r="I901" s="77"/>
      <c r="L901" s="77"/>
      <c r="M901" s="119"/>
      <c r="N901" s="140"/>
      <c r="O901" s="119"/>
      <c r="P901" s="119"/>
      <c r="Q901" s="141"/>
      <c r="R901" s="122"/>
      <c r="S901" s="141"/>
      <c r="T901" s="122"/>
      <c r="U901" s="77"/>
      <c r="V901" s="77"/>
      <c r="W901" s="141"/>
      <c r="X901" s="122"/>
      <c r="Y901" s="141"/>
      <c r="Z901" s="122"/>
      <c r="AA901" s="141"/>
      <c r="AB901" s="122"/>
      <c r="AC901" s="32"/>
    </row>
    <row r="902" spans="1:29" x14ac:dyDescent="0.25">
      <c r="A902" s="77"/>
      <c r="B902" s="77"/>
      <c r="C902" s="77"/>
      <c r="D902" s="77"/>
      <c r="E902" s="77"/>
      <c r="F902" s="77"/>
      <c r="G902" s="77"/>
      <c r="H902" s="78"/>
      <c r="I902" s="77"/>
      <c r="L902" s="77"/>
      <c r="M902" s="119"/>
      <c r="N902" s="140"/>
      <c r="O902" s="119"/>
      <c r="P902" s="119"/>
      <c r="Q902" s="141"/>
      <c r="R902" s="122"/>
      <c r="S902" s="141"/>
      <c r="T902" s="122"/>
      <c r="U902" s="77"/>
      <c r="V902" s="77"/>
      <c r="W902" s="141"/>
      <c r="X902" s="122"/>
      <c r="Y902" s="141"/>
      <c r="Z902" s="122"/>
      <c r="AA902" s="141"/>
      <c r="AB902" s="122"/>
      <c r="AC902" s="32"/>
    </row>
    <row r="903" spans="1:29" x14ac:dyDescent="0.25">
      <c r="A903" s="77"/>
      <c r="B903" s="77"/>
      <c r="C903" s="77"/>
      <c r="D903" s="77"/>
      <c r="E903" s="77"/>
      <c r="F903" s="77"/>
      <c r="G903" s="77"/>
      <c r="H903" s="78"/>
      <c r="I903" s="77"/>
      <c r="L903" s="77"/>
      <c r="M903" s="119"/>
      <c r="N903" s="140"/>
      <c r="O903" s="119"/>
      <c r="P903" s="119"/>
      <c r="Q903" s="141"/>
      <c r="R903" s="122"/>
      <c r="S903" s="141"/>
      <c r="T903" s="122"/>
      <c r="U903" s="77"/>
      <c r="V903" s="77"/>
      <c r="W903" s="141"/>
      <c r="X903" s="122"/>
      <c r="Y903" s="141"/>
      <c r="Z903" s="122"/>
      <c r="AA903" s="141"/>
      <c r="AB903" s="122"/>
      <c r="AC903" s="32"/>
    </row>
    <row r="904" spans="1:29" x14ac:dyDescent="0.25">
      <c r="A904" s="77"/>
      <c r="B904" s="77"/>
      <c r="C904" s="77"/>
      <c r="D904" s="77"/>
      <c r="E904" s="77"/>
      <c r="F904" s="77"/>
      <c r="G904" s="77"/>
      <c r="H904" s="78"/>
      <c r="I904" s="77"/>
      <c r="L904" s="77"/>
      <c r="M904" s="119"/>
      <c r="N904" s="140"/>
      <c r="O904" s="119"/>
      <c r="P904" s="119"/>
      <c r="Q904" s="141"/>
      <c r="R904" s="122"/>
      <c r="S904" s="141"/>
      <c r="T904" s="122"/>
      <c r="U904" s="77"/>
      <c r="V904" s="77"/>
      <c r="W904" s="141"/>
      <c r="X904" s="122"/>
      <c r="Y904" s="141"/>
      <c r="Z904" s="122"/>
      <c r="AA904" s="141"/>
      <c r="AB904" s="122"/>
      <c r="AC904" s="32"/>
    </row>
    <row r="905" spans="1:29" x14ac:dyDescent="0.25">
      <c r="A905" s="77"/>
      <c r="B905" s="77"/>
      <c r="C905" s="77"/>
      <c r="D905" s="77"/>
      <c r="E905" s="77"/>
      <c r="F905" s="77"/>
      <c r="G905" s="77"/>
      <c r="H905" s="78"/>
      <c r="I905" s="77"/>
      <c r="L905" s="77"/>
      <c r="M905" s="119"/>
      <c r="N905" s="140"/>
      <c r="O905" s="119"/>
      <c r="P905" s="119"/>
      <c r="Q905" s="141"/>
      <c r="R905" s="122"/>
      <c r="S905" s="141"/>
      <c r="T905" s="122"/>
      <c r="U905" s="77"/>
      <c r="V905" s="77"/>
      <c r="W905" s="141"/>
      <c r="X905" s="122"/>
      <c r="Y905" s="141"/>
      <c r="Z905" s="122"/>
      <c r="AA905" s="141"/>
      <c r="AB905" s="122"/>
      <c r="AC905" s="32"/>
    </row>
    <row r="906" spans="1:29" x14ac:dyDescent="0.25">
      <c r="A906" s="77"/>
      <c r="B906" s="77"/>
      <c r="C906" s="77"/>
      <c r="D906" s="77"/>
      <c r="E906" s="77"/>
      <c r="F906" s="77"/>
      <c r="G906" s="77"/>
      <c r="H906" s="78"/>
      <c r="I906" s="77"/>
      <c r="L906" s="77"/>
      <c r="M906" s="119"/>
      <c r="N906" s="140"/>
      <c r="O906" s="119"/>
      <c r="P906" s="119"/>
      <c r="Q906" s="141"/>
      <c r="R906" s="122"/>
      <c r="S906" s="141"/>
      <c r="T906" s="122"/>
      <c r="U906" s="77"/>
      <c r="V906" s="77"/>
      <c r="W906" s="141"/>
      <c r="X906" s="122"/>
      <c r="Y906" s="141"/>
      <c r="Z906" s="122"/>
      <c r="AA906" s="141"/>
      <c r="AB906" s="122"/>
      <c r="AC906" s="32"/>
    </row>
    <row r="907" spans="1:29" x14ac:dyDescent="0.25">
      <c r="A907" s="77"/>
      <c r="B907" s="77"/>
      <c r="C907" s="77"/>
      <c r="D907" s="77"/>
      <c r="E907" s="77"/>
      <c r="F907" s="77"/>
      <c r="G907" s="77"/>
      <c r="H907" s="78"/>
      <c r="I907" s="77"/>
      <c r="L907" s="77"/>
      <c r="M907" s="119"/>
      <c r="N907" s="140"/>
      <c r="O907" s="119"/>
      <c r="P907" s="119"/>
      <c r="Q907" s="141"/>
      <c r="R907" s="122"/>
      <c r="S907" s="141"/>
      <c r="T907" s="122"/>
      <c r="U907" s="77"/>
      <c r="V907" s="77"/>
      <c r="W907" s="141"/>
      <c r="X907" s="122"/>
      <c r="Y907" s="141"/>
      <c r="Z907" s="122"/>
      <c r="AA907" s="141"/>
      <c r="AB907" s="122"/>
      <c r="AC907" s="32"/>
    </row>
    <row r="908" spans="1:29" x14ac:dyDescent="0.25">
      <c r="A908" s="77"/>
      <c r="B908" s="77"/>
      <c r="C908" s="77"/>
      <c r="D908" s="77"/>
      <c r="E908" s="77"/>
      <c r="F908" s="77"/>
      <c r="G908" s="77"/>
      <c r="H908" s="78"/>
      <c r="I908" s="77"/>
      <c r="L908" s="77"/>
      <c r="M908" s="119"/>
      <c r="N908" s="140"/>
      <c r="O908" s="119"/>
      <c r="P908" s="119"/>
      <c r="Q908" s="141"/>
      <c r="R908" s="122"/>
      <c r="S908" s="141"/>
      <c r="T908" s="122"/>
      <c r="U908" s="77"/>
      <c r="V908" s="77"/>
      <c r="W908" s="141"/>
      <c r="X908" s="122"/>
      <c r="Y908" s="141"/>
      <c r="Z908" s="122"/>
      <c r="AA908" s="141"/>
      <c r="AB908" s="122"/>
      <c r="AC908" s="32"/>
    </row>
    <row r="909" spans="1:29" x14ac:dyDescent="0.25">
      <c r="A909" s="77"/>
      <c r="B909" s="77"/>
      <c r="C909" s="77"/>
      <c r="D909" s="77"/>
      <c r="E909" s="77"/>
      <c r="F909" s="77"/>
      <c r="G909" s="77"/>
      <c r="H909" s="78"/>
      <c r="I909" s="77"/>
      <c r="L909" s="77"/>
      <c r="M909" s="119"/>
      <c r="N909" s="140"/>
      <c r="O909" s="119"/>
      <c r="P909" s="119"/>
      <c r="Q909" s="141"/>
      <c r="R909" s="122"/>
      <c r="S909" s="141"/>
      <c r="T909" s="122"/>
      <c r="U909" s="77"/>
      <c r="V909" s="77"/>
      <c r="W909" s="141"/>
      <c r="X909" s="122"/>
      <c r="Y909" s="141"/>
      <c r="Z909" s="122"/>
      <c r="AA909" s="141"/>
      <c r="AB909" s="122"/>
      <c r="AC909" s="32"/>
    </row>
    <row r="910" spans="1:29" x14ac:dyDescent="0.25">
      <c r="A910" s="77"/>
      <c r="B910" s="77"/>
      <c r="C910" s="77"/>
      <c r="D910" s="77"/>
      <c r="E910" s="77"/>
      <c r="F910" s="77"/>
      <c r="G910" s="77"/>
      <c r="H910" s="78"/>
      <c r="I910" s="77"/>
      <c r="L910" s="77"/>
      <c r="M910" s="119"/>
      <c r="N910" s="140"/>
      <c r="O910" s="119"/>
      <c r="P910" s="119"/>
      <c r="Q910" s="141"/>
      <c r="R910" s="122"/>
      <c r="S910" s="141"/>
      <c r="T910" s="122"/>
      <c r="U910" s="77"/>
      <c r="V910" s="77"/>
      <c r="W910" s="141"/>
      <c r="X910" s="122"/>
      <c r="Y910" s="141"/>
      <c r="Z910" s="122"/>
      <c r="AA910" s="141"/>
      <c r="AB910" s="122"/>
      <c r="AC910" s="32"/>
    </row>
    <row r="911" spans="1:29" x14ac:dyDescent="0.25">
      <c r="A911" s="77"/>
      <c r="B911" s="77"/>
      <c r="C911" s="77"/>
      <c r="D911" s="77"/>
      <c r="E911" s="77"/>
      <c r="F911" s="77"/>
      <c r="G911" s="77"/>
      <c r="H911" s="78"/>
      <c r="I911" s="77"/>
      <c r="L911" s="77"/>
      <c r="M911" s="119"/>
      <c r="N911" s="140"/>
      <c r="O911" s="119"/>
      <c r="P911" s="119"/>
      <c r="Q911" s="141"/>
      <c r="R911" s="122"/>
      <c r="S911" s="141"/>
      <c r="T911" s="122"/>
      <c r="U911" s="77"/>
      <c r="V911" s="77"/>
      <c r="W911" s="141"/>
      <c r="X911" s="122"/>
      <c r="Y911" s="141"/>
      <c r="Z911" s="122"/>
      <c r="AA911" s="141"/>
      <c r="AB911" s="122"/>
      <c r="AC911" s="32"/>
    </row>
    <row r="912" spans="1:29" x14ac:dyDescent="0.25">
      <c r="A912" s="77"/>
      <c r="B912" s="77"/>
      <c r="C912" s="77"/>
      <c r="D912" s="77"/>
      <c r="E912" s="77"/>
      <c r="F912" s="77"/>
      <c r="G912" s="77"/>
      <c r="H912" s="78"/>
      <c r="I912" s="77"/>
      <c r="L912" s="77"/>
      <c r="M912" s="119"/>
      <c r="N912" s="140"/>
      <c r="O912" s="119"/>
      <c r="P912" s="119"/>
      <c r="Q912" s="141"/>
      <c r="R912" s="122"/>
      <c r="S912" s="141"/>
      <c r="T912" s="122"/>
      <c r="U912" s="77"/>
      <c r="V912" s="77"/>
      <c r="W912" s="141"/>
      <c r="X912" s="122"/>
      <c r="Y912" s="141"/>
      <c r="Z912" s="122"/>
      <c r="AA912" s="141"/>
      <c r="AB912" s="122"/>
      <c r="AC912" s="32"/>
    </row>
    <row r="913" spans="1:29" x14ac:dyDescent="0.25">
      <c r="A913" s="77"/>
      <c r="B913" s="77"/>
      <c r="C913" s="77"/>
      <c r="D913" s="77"/>
      <c r="E913" s="77"/>
      <c r="F913" s="77"/>
      <c r="G913" s="77"/>
      <c r="H913" s="78"/>
      <c r="I913" s="77"/>
      <c r="L913" s="77"/>
      <c r="M913" s="119"/>
      <c r="N913" s="140"/>
      <c r="O913" s="119"/>
      <c r="P913" s="119"/>
      <c r="Q913" s="141"/>
      <c r="R913" s="122"/>
      <c r="S913" s="141"/>
      <c r="T913" s="122"/>
      <c r="U913" s="77"/>
      <c r="V913" s="77"/>
      <c r="W913" s="141"/>
      <c r="X913" s="122"/>
      <c r="Y913" s="141"/>
      <c r="Z913" s="122"/>
      <c r="AA913" s="141"/>
      <c r="AB913" s="122"/>
      <c r="AC913" s="32"/>
    </row>
    <row r="914" spans="1:29" x14ac:dyDescent="0.25">
      <c r="A914" s="77"/>
      <c r="B914" s="77"/>
      <c r="C914" s="77"/>
      <c r="D914" s="77"/>
      <c r="E914" s="77"/>
      <c r="F914" s="77"/>
      <c r="G914" s="77"/>
      <c r="H914" s="78"/>
      <c r="I914" s="77"/>
      <c r="L914" s="77"/>
      <c r="M914" s="119"/>
      <c r="N914" s="140"/>
      <c r="O914" s="119"/>
      <c r="P914" s="119"/>
      <c r="Q914" s="141"/>
      <c r="R914" s="122"/>
      <c r="S914" s="141"/>
      <c r="T914" s="122"/>
      <c r="U914" s="77"/>
      <c r="V914" s="77"/>
      <c r="W914" s="141"/>
      <c r="X914" s="122"/>
      <c r="Y914" s="141"/>
      <c r="Z914" s="122"/>
      <c r="AA914" s="141"/>
      <c r="AB914" s="122"/>
      <c r="AC914" s="32"/>
    </row>
    <row r="915" spans="1:29" x14ac:dyDescent="0.25">
      <c r="A915" s="77"/>
      <c r="B915" s="77"/>
      <c r="C915" s="77"/>
      <c r="D915" s="77"/>
      <c r="E915" s="77"/>
      <c r="F915" s="77"/>
      <c r="G915" s="77"/>
      <c r="H915" s="78"/>
      <c r="I915" s="77"/>
      <c r="L915" s="77"/>
      <c r="M915" s="119"/>
      <c r="N915" s="140"/>
      <c r="O915" s="119"/>
      <c r="P915" s="119"/>
      <c r="Q915" s="141"/>
      <c r="R915" s="122"/>
      <c r="S915" s="141"/>
      <c r="T915" s="122"/>
      <c r="U915" s="77"/>
      <c r="V915" s="77"/>
      <c r="W915" s="141"/>
      <c r="X915" s="122"/>
      <c r="Y915" s="141"/>
      <c r="Z915" s="122"/>
      <c r="AA915" s="141"/>
      <c r="AB915" s="122"/>
      <c r="AC915" s="32"/>
    </row>
    <row r="916" spans="1:29" x14ac:dyDescent="0.25">
      <c r="A916" s="77"/>
      <c r="B916" s="77"/>
      <c r="C916" s="77"/>
      <c r="D916" s="77"/>
      <c r="E916" s="77"/>
      <c r="F916" s="77"/>
      <c r="G916" s="77"/>
      <c r="H916" s="78"/>
      <c r="I916" s="77"/>
      <c r="L916" s="77"/>
      <c r="M916" s="119"/>
      <c r="N916" s="140"/>
      <c r="O916" s="119"/>
      <c r="P916" s="119"/>
      <c r="Q916" s="141"/>
      <c r="R916" s="122"/>
      <c r="S916" s="141"/>
      <c r="T916" s="122"/>
      <c r="U916" s="77"/>
      <c r="V916" s="77"/>
      <c r="W916" s="141"/>
      <c r="X916" s="122"/>
      <c r="Y916" s="141"/>
      <c r="Z916" s="122"/>
      <c r="AA916" s="141"/>
      <c r="AB916" s="122"/>
      <c r="AC916" s="32"/>
    </row>
    <row r="917" spans="1:29" x14ac:dyDescent="0.25">
      <c r="A917" s="77"/>
      <c r="B917" s="77"/>
      <c r="C917" s="77"/>
      <c r="D917" s="77"/>
      <c r="E917" s="77"/>
      <c r="F917" s="77"/>
      <c r="G917" s="77"/>
      <c r="H917" s="78"/>
      <c r="I917" s="77"/>
      <c r="L917" s="77"/>
      <c r="M917" s="119"/>
      <c r="N917" s="140"/>
      <c r="O917" s="119"/>
      <c r="P917" s="119"/>
      <c r="Q917" s="141"/>
      <c r="R917" s="122"/>
      <c r="S917" s="141"/>
      <c r="T917" s="122"/>
      <c r="U917" s="77"/>
      <c r="V917" s="77"/>
      <c r="W917" s="141"/>
      <c r="X917" s="122"/>
      <c r="Y917" s="141"/>
      <c r="Z917" s="122"/>
      <c r="AA917" s="141"/>
      <c r="AB917" s="122"/>
      <c r="AC917" s="32"/>
    </row>
    <row r="918" spans="1:29" x14ac:dyDescent="0.25">
      <c r="A918" s="77"/>
      <c r="B918" s="77"/>
      <c r="C918" s="77"/>
      <c r="D918" s="77"/>
      <c r="E918" s="77"/>
      <c r="F918" s="77"/>
      <c r="G918" s="77"/>
      <c r="H918" s="78"/>
      <c r="I918" s="77"/>
      <c r="L918" s="77"/>
      <c r="M918" s="119"/>
      <c r="N918" s="140"/>
      <c r="O918" s="119"/>
      <c r="P918" s="119"/>
      <c r="Q918" s="141"/>
      <c r="R918" s="122"/>
      <c r="S918" s="141"/>
      <c r="T918" s="122"/>
      <c r="U918" s="77"/>
      <c r="V918" s="77"/>
      <c r="W918" s="141"/>
      <c r="X918" s="122"/>
      <c r="Y918" s="141"/>
      <c r="Z918" s="122"/>
      <c r="AA918" s="141"/>
      <c r="AB918" s="122"/>
      <c r="AC918" s="32"/>
    </row>
    <row r="919" spans="1:29" x14ac:dyDescent="0.25">
      <c r="A919" s="77"/>
      <c r="B919" s="77"/>
      <c r="C919" s="77"/>
      <c r="D919" s="77"/>
      <c r="E919" s="77"/>
      <c r="F919" s="77"/>
      <c r="G919" s="77"/>
      <c r="H919" s="78"/>
      <c r="I919" s="77"/>
      <c r="L919" s="77"/>
      <c r="M919" s="119"/>
      <c r="N919" s="140"/>
      <c r="O919" s="119"/>
      <c r="P919" s="119"/>
      <c r="Q919" s="141"/>
      <c r="R919" s="122"/>
      <c r="S919" s="141"/>
      <c r="T919" s="122"/>
      <c r="U919" s="77"/>
      <c r="V919" s="77"/>
      <c r="W919" s="141"/>
      <c r="X919" s="122"/>
      <c r="Y919" s="141"/>
      <c r="Z919" s="122"/>
      <c r="AA919" s="141"/>
      <c r="AB919" s="122"/>
      <c r="AC919" s="32"/>
    </row>
    <row r="920" spans="1:29" x14ac:dyDescent="0.25">
      <c r="A920" s="77"/>
      <c r="B920" s="77"/>
      <c r="C920" s="77"/>
      <c r="D920" s="77"/>
      <c r="E920" s="77"/>
      <c r="F920" s="77"/>
      <c r="G920" s="77"/>
      <c r="H920" s="78"/>
      <c r="I920" s="77"/>
      <c r="L920" s="77"/>
      <c r="M920" s="119"/>
      <c r="N920" s="140"/>
      <c r="O920" s="119"/>
      <c r="P920" s="119"/>
      <c r="Q920" s="141"/>
      <c r="R920" s="122"/>
      <c r="S920" s="141"/>
      <c r="T920" s="122"/>
      <c r="U920" s="77"/>
      <c r="V920" s="77"/>
      <c r="W920" s="141"/>
      <c r="X920" s="122"/>
      <c r="Y920" s="141"/>
      <c r="Z920" s="122"/>
      <c r="AA920" s="141"/>
      <c r="AB920" s="122"/>
      <c r="AC920" s="32"/>
    </row>
    <row r="921" spans="1:29" x14ac:dyDescent="0.25">
      <c r="A921" s="77"/>
      <c r="B921" s="77"/>
      <c r="C921" s="77"/>
      <c r="D921" s="77"/>
      <c r="E921" s="77"/>
      <c r="F921" s="77"/>
      <c r="G921" s="77"/>
      <c r="H921" s="78"/>
      <c r="I921" s="77"/>
      <c r="L921" s="77"/>
      <c r="M921" s="119"/>
      <c r="N921" s="140"/>
      <c r="O921" s="119"/>
      <c r="P921" s="119"/>
      <c r="Q921" s="141"/>
      <c r="R921" s="122"/>
      <c r="S921" s="141"/>
      <c r="T921" s="122"/>
      <c r="U921" s="77"/>
      <c r="V921" s="77"/>
      <c r="W921" s="141"/>
      <c r="X921" s="122"/>
      <c r="Y921" s="141"/>
      <c r="Z921" s="122"/>
      <c r="AA921" s="141"/>
      <c r="AB921" s="122"/>
      <c r="AC921" s="32"/>
    </row>
    <row r="922" spans="1:29" x14ac:dyDescent="0.25">
      <c r="A922" s="77"/>
      <c r="B922" s="77"/>
      <c r="C922" s="77"/>
      <c r="D922" s="77"/>
      <c r="E922" s="77"/>
      <c r="F922" s="77"/>
      <c r="G922" s="77"/>
      <c r="H922" s="78"/>
      <c r="I922" s="77"/>
      <c r="L922" s="77"/>
      <c r="M922" s="119"/>
      <c r="N922" s="140"/>
      <c r="O922" s="119"/>
      <c r="P922" s="119"/>
      <c r="Q922" s="141"/>
      <c r="R922" s="122"/>
      <c r="S922" s="141"/>
      <c r="T922" s="122"/>
      <c r="U922" s="77"/>
      <c r="V922" s="77"/>
      <c r="W922" s="141"/>
      <c r="X922" s="122"/>
      <c r="Y922" s="141"/>
      <c r="Z922" s="122"/>
      <c r="AA922" s="141"/>
      <c r="AB922" s="122"/>
      <c r="AC922" s="32"/>
    </row>
    <row r="923" spans="1:29" x14ac:dyDescent="0.25">
      <c r="A923" s="77"/>
      <c r="B923" s="77"/>
      <c r="C923" s="77"/>
      <c r="D923" s="77"/>
      <c r="E923" s="77"/>
      <c r="F923" s="77"/>
      <c r="G923" s="77"/>
      <c r="H923" s="78"/>
      <c r="I923" s="77"/>
      <c r="L923" s="77"/>
      <c r="M923" s="119"/>
      <c r="N923" s="140"/>
      <c r="O923" s="119"/>
      <c r="P923" s="119"/>
      <c r="Q923" s="141"/>
      <c r="R923" s="122"/>
      <c r="S923" s="141"/>
      <c r="T923" s="122"/>
      <c r="U923" s="77"/>
      <c r="V923" s="77"/>
      <c r="W923" s="141"/>
      <c r="X923" s="122"/>
      <c r="Y923" s="141"/>
      <c r="Z923" s="122"/>
      <c r="AA923" s="141"/>
      <c r="AB923" s="122"/>
      <c r="AC923" s="32"/>
    </row>
  </sheetData>
  <sheetProtection autoFilter="0"/>
  <protectedRanges>
    <protectedRange sqref="AA43 Y43 W43 R42 AA45 Y45 W45 N355:N357 W35:W41 Y35:Y41 AA35:AA41 T44 T42 T46 S27:S33 Y326:Y328 AA326:AA328 S326:S328 AE27:DE33 S156 Y156 AA156 M245:O245 O246:O248 N249:O249 W47:W52 T54 N93 N415 N437 R353:R354 R177 R244 N347 T347:T348 X409 Z409 T455 X455 Z455 N498 N518 T511 X511 Z511 T533 X533 Z533 W44:AA44 W42:AA42 W46:AA46 W386:AB389 W54:AA54 W347:AB347 W348:Z348 U326:W328 U156:W156 R362:R364 R365:S365 O27:Q33 O326:Q328 O156:Q156 O481:Q485 T242 T76 X76 Z76 T140 X140 Z140 U35:V52 O110:Q123 W55:W66 T282 X282 Z282 O250:O261 N308:N312 N315:Q318 U54:V66 U53:W53 Z74 X73 T100 Z100 X106 T107 Z107 X187 T188 Z188 X208:X211 Z213:AA216 W349 U347:V349 S347:S364 W385 W391:AB393 W390 Y390 AA390:AB390 U385:V393 U394:AB394 AA395:AB396 O347:Q366 AA418:AB418 AE418:DE418 AA440:AB440 AE440:DE440 AA419:AA430 N454:Q459 N474:Q480 N468:Q468 Y469:Y473 O469:Q473 U469:W473 AA469:AA473 N492:Q493 N486:Q486 S486:AA486 O487:Q491 N494:O497 Y476:AA480 T492:AA498 U474 W474 N514:O517 O505:Q510 S513:AA513 N533:Q539 O498:O504 P494:Q504 N511:Q513 S487:S512 S535:AA535 U555:W559 O518:O526 P514:Q526 O527:Q527 O532:Q532 S514:S534 S554:AA554 N553:N559 AA555:AA559 Y555:Y559 S555:S559 S536:S546 O541:Q546 S547:AA547 N547 Y548:Y553 S548:S553 O548:Q552 U548:W553 AA548:AA553 T130 T231 T368 O158:Q174 S158:S174 AA348:AB372 AE347:DE372 N367:Q372 AA198:AA212 U27:W33 Y27:Y33 AA27:AB33 Y47:Y53 AA47:AA53 S561:S574 AE561:DE574 O561:Q574 U561:W574 Y561:Y574 AA561:AB574 U476:W485 Y481:Y485 AA481:AA485 U487:W491 Y487:Y491 AA487:AA491 U499:W512 Y499:Y512 AA499:AA512 O35:Q66 N67:Q69 O70:Q80 O83:Q93 O95:Q108 N94:Q94 AA158:AA174 Y158:Y174 U158:W174 T518 T540 U514:W534 U536:W546 X540 X518 Y514:Y534 Z518 AA514:AA534 AA536:AA546 Y536:Y546 O177:Q195 U177:W195 S177:S195 Y177:Y195 AA177:AA195 O125:Q133 O135:Q143 O145:Q153 AA55:AA154 Y55:Y154 S35:S154 U67:W154 O198:Q241 O242:O244 P242:Q261 O262:Q314 AA217:AA319 Y198:Y319 S198:S319 U198:W319 O319:Q319 AA322 Y322 S322 U322:W322 O322:Q322 AA324 Y324 S324 U324:W324 O324:Q324 AA374:AB374 AE374:DE374 N374:R374 AA373 O373:Q373 AA376:AB385 AE376:DE396 AA375 Y349:Y385 U350:W384 AA397:AA417 O375:Q429 Y395:Y430 U395:W430 AA432:AA439 O436:Q453 N461:Q461 O460:Q460 AA441:AA467 O462:Q467 Y432:Y467 S366:S485 U432:W467 AA330:AA345 Y330:Y345 S330:S345 U330:W345 O330:Q345" name="Range2_2"/>
    <protectedRange sqref="I27:I33 I418 I440 I348:I372 I561:I574 I374 I376:I396" name="Range1_2"/>
    <protectedRange sqref="Z27:Z33 X27:X33 R27:R33 N39 N41 N43 N45 N177 N179:N182 N348 N244 N246:N248 N362:N365 N386:N389 N391:N394 N396 N418 N440 N27:N33 N47 N110:N112 N250:N251 N352:N354 N568:N572" name="Range2_3"/>
    <protectedRange sqref="X35:X41 Z35:Z41 R35:R41 X43 Z43 X45 Z45 N395 N307 N35:N38 N40 N42 N44 N46 N178 N326:N328 Z326:Z328 X326:X328 R326:R328 T189 T280:T281 N156 R156 X156 Z156 N81:Q81 N109:Q109 Z110:Z123 X110:X123 N113:N123 Z47:Z53 X47:X53 Z95:Z99 N95:N108 Z101:Z106 X107:X108 Z108 X177:X186 Z177:Z187 Z198:Z212 X198:X207 T367 N349:N351 R158:R174 Z158:Z174 X158:X174 N158:N174 T101 T512 T514:T517 T534 T536:T539 X95:X105 N48:N66 Z55:Z70 X55:X70 N70:N80 R43:R81 N82:R82 N83:N92 X83:X92 Z83:Z92 R83:R123 T75 T55:T67 T69 T385:T394 T257 T307:T308 T553 T555:T559 T80:T82 T87 T92:T94 T108:T112 T119 T139 T149 T164 T169 T174 T218 T430 T454 N183:N195 X188:X195 Z189:Z195 R178:R195 T194:T195 N124:R124 T124 X135:X143 N135:N143 R135:R143 T129 N134:R134 T134:T135 R125:R133 N125:N133 X125:X133 Z125:Z133 Z135:Z143 X145:X153 N145:N153 R145:R153 Z145:Z153 N144:R144 T144:T145 N154:R154 T154 T223:T224 T235:T236 T229:T230 T241 N198:N243 R198:R243 T262 X212:X281 Z217:Z281 T283:T288 R245:R293 Z283:Z293 X283:X293 N252:N293 T293 R307:R313 Z307:Z313 X307:X313 N313 T313:T314 R315:R319 Z315:Z319 X315:X319 N319 T319 R322 Z322 X322 N322 R324 Z324 X324 N324 T322:T324 R373 Z373 X373 N373 R375 Z375 X375 N375 T369:T375 R414 Z414 X414 N414 T408:T414 R416 Z416 X416 N416:N417 T416 R436 Z436 X436 N436 T432:T436 R438 Z438 X438 N438 T438 R460 Z460 X460 N460 T456:T460 R462 Z462 X462 N462 T462 R330:R345 Z330:Z345 X330:X345 N330:N345 T334:T345" name="Range2_3_1"/>
    <protectedRange sqref="Z39 R39 X39 Z41 R41 X41 Z43 X43 Z45 X45 N395 N35:N38 N40 N42 N44 N46 N178 T189 T280:T281 X326:X328 Z326:Z328 R326:R328 N326:N328 T326 R156 N156 Z156 X156 N81:Q81 N109:Q109 N113:N123 R245:R256 Z47:Z53 X47:X53 Z75 X74:X75 N95:N108 Z101:Z106 X183:X186 Z183:Z187 R198:R217 Z198:Z212 X198:X207 R330:R334 T367 N349:N351 N158:N174 X158:X174 Z158:Z174 R158:R174 T328 T101 T512 T514:T517 T534 T536:T539 N48:N66 X55:X72 Z55:Z73 N70:N80 R43:R81 N82:R82 N83:N92 R83:R123 Z77:Z99 X77:X105 T75 T55:T67 T69 T385:T394 T257 T307:T308 T553 T555:T559 T80:T82 T87 T92:T94 T108:T112 T119 T139 T149 T164 T169 T174 T218 T430 T454 N183:N195 R183:R195 Z189:Z195 X188:X195 T194:T195 N124:R124 T124 R135:R143 N134:R134 T134:T135 T129 R125:R133 N125:N133 N135:N143 R145:R153 N145:N153 N144:R144 T144:T145 N154:R154 T154 X107:X154 Z108:Z154 R223 T223:T224 R235 T235:T236 R229 T229:T230 R241:R243 T241 N198:N243 T262 Z217:Z281 X212:X281 T283:T288 T293 N252:N307 T313:T314 N313:N314 R258:R319 T319 N319 Z283:Z319 X283:X319 R322 N322 Z322 X322 R324 T322:T324 N324 Z324 X324 R373 N373 Z373 X373 R375 T369:T375 N375 Z375 X375 R414 N414 Z414 X414 T408:T414 R416 N416:N417 Z416 X416 T416 R436 N436 Z436 X436 T432:T436 R438 N438 Z438 X438 T438 R460 N460 Z460 X460 T456:T460 R462 N462 Z462 X462 T462 R336:R345 T332:T345 N330:N345 Z330:Z345 X330:X345" name="Range2_3_2"/>
    <protectedRange sqref="AB419:AB435 AE419:DE435 AE397:DE413 AB397:AB413 AE441:DE459 AB441:AB459 AE415:DE415 AB415 AE417:DE417 AB417 AB437 AE437:DE437 AB439 AE439:DE439 AE461:DE461 AB461 AE463:DE559 AB463:AB559" name="Range2_2_12"/>
    <protectedRange sqref="I419:I435 I397:I413 J493 I441:I459 I553:I559 I547 I415 I417 I437 I439 I461 I463:I545" name="Range1_2_1"/>
    <protectedRange sqref="S320:S321 AA320:AA321 Y320:Y321 N321 U320:W321 O320:Q321 S323 AA323 Y323 U323:W323 O323:Q323" name="Range2_2_1"/>
    <protectedRange sqref="Z320:Z321 R320:R321 N320 X320:X321 T320" name="Range2_3_1_2"/>
    <protectedRange sqref="R320:R321 N320 N323 Z320:Z321 X320:X321 T320 R323 Z323 X323" name="Range2_3_2_1"/>
    <protectedRange sqref="AD27:AD33 AD418 AD440 AD347:AD372 AD561:AD574 AD374 AD376:AD396" name="Range2_2_3"/>
    <protectedRange sqref="AD419:AD435 AD397:AD413 AD441:AD459 AD415 AD417 AD437 AD439 AD461 AD463:AD559" name="Range2_2_12_2"/>
    <protectedRange sqref="J27:J33 J561:J565 J362 J348:J359 J376:J396 J440 J418 J367:J368 J567:J574 J415" name="Range1_2_2"/>
    <protectedRange sqref="J325:J333 J417 J397:J398 J360:J361 J366 J419:J420 J439 J425:J428 J430:J435 J441:J459 J463:J492 J494:J559" name="Range1_2_1_1"/>
  </protectedRanges>
  <autoFilter ref="A24:AA575" xr:uid="{00000000-0009-0000-0000-000001000000}"/>
  <customSheetViews>
    <customSheetView guid="{59D62FF8-8911-4C09-BA56-BFA7D688E37A}" scale="80" hiddenRows="1">
      <pane xSplit="4" ySplit="13" topLeftCell="I16" activePane="bottomRight" state="frozen"/>
      <selection pane="bottomRight" activeCell="F83" sqref="F83"/>
      <pageMargins left="0.7" right="0.7" top="0.75" bottom="0.75" header="0.3" footer="0.3"/>
      <pageSetup paperSize="9" orientation="portrait" r:id="rId1"/>
    </customSheetView>
    <customSheetView guid="{84609D96-83ED-4076-B37B-F063D17722FB}" scale="60" topLeftCell="A11">
      <selection activeCell="E19" sqref="E19"/>
      <pageMargins left="0.7" right="0.7" top="0.75" bottom="0.75" header="0.3" footer="0.3"/>
      <pageSetup paperSize="9" orientation="portrait" r:id="rId2"/>
    </customSheetView>
  </customSheetViews>
  <mergeCells count="71">
    <mergeCell ref="R21:S21"/>
    <mergeCell ref="X21:Y21"/>
    <mergeCell ref="Z21:AA21"/>
    <mergeCell ref="R22:S22"/>
    <mergeCell ref="X22:Y22"/>
    <mergeCell ref="Z22:AA22"/>
    <mergeCell ref="X20:Y20"/>
    <mergeCell ref="Z20:AA20"/>
    <mergeCell ref="AC1:AC8"/>
    <mergeCell ref="F5:G5"/>
    <mergeCell ref="N1:AA1"/>
    <mergeCell ref="N2:AA2"/>
    <mergeCell ref="N8:O8"/>
    <mergeCell ref="N3:O4"/>
    <mergeCell ref="R3:S4"/>
    <mergeCell ref="T3:W4"/>
    <mergeCell ref="X3:Y4"/>
    <mergeCell ref="Z3:AA4"/>
    <mergeCell ref="N6:Q6"/>
    <mergeCell ref="R10:S10"/>
    <mergeCell ref="X10:Y10"/>
    <mergeCell ref="Z10:AA10"/>
    <mergeCell ref="A1:A2"/>
    <mergeCell ref="F4:G4"/>
    <mergeCell ref="B1:L2"/>
    <mergeCell ref="B3:L3"/>
    <mergeCell ref="B4:E4"/>
    <mergeCell ref="H23:L23"/>
    <mergeCell ref="R23:S23"/>
    <mergeCell ref="X23:Y23"/>
    <mergeCell ref="X13:Y13"/>
    <mergeCell ref="Z13:AA13"/>
    <mergeCell ref="R14:S14"/>
    <mergeCell ref="X14:Y14"/>
    <mergeCell ref="Z14:AA14"/>
    <mergeCell ref="R13:S13"/>
    <mergeCell ref="Z23:AA23"/>
    <mergeCell ref="R15:S15"/>
    <mergeCell ref="Z16:AA16"/>
    <mergeCell ref="R19:S19"/>
    <mergeCell ref="X19:Y19"/>
    <mergeCell ref="Z19:AA19"/>
    <mergeCell ref="R20:S20"/>
    <mergeCell ref="R18:S18"/>
    <mergeCell ref="X18:Y18"/>
    <mergeCell ref="Z18:AA18"/>
    <mergeCell ref="R12:S12"/>
    <mergeCell ref="X12:Y12"/>
    <mergeCell ref="Z12:AA12"/>
    <mergeCell ref="X15:Y15"/>
    <mergeCell ref="Z15:AA15"/>
    <mergeCell ref="R17:S17"/>
    <mergeCell ref="X17:Y17"/>
    <mergeCell ref="Z17:AA17"/>
    <mergeCell ref="R16:S16"/>
    <mergeCell ref="X16:Y16"/>
    <mergeCell ref="B5:E5"/>
    <mergeCell ref="R9:S9"/>
    <mergeCell ref="X9:Y9"/>
    <mergeCell ref="Z9:AA9"/>
    <mergeCell ref="U9:W9"/>
    <mergeCell ref="O9:Q9"/>
    <mergeCell ref="T6:W6"/>
    <mergeCell ref="X6:Y6"/>
    <mergeCell ref="Z6:AA6"/>
    <mergeCell ref="R6:S6"/>
    <mergeCell ref="R8:S8"/>
    <mergeCell ref="X8:Y8"/>
    <mergeCell ref="Z8:AA8"/>
    <mergeCell ref="N5:S5"/>
    <mergeCell ref="T5:AA5"/>
  </mergeCells>
  <conditionalFormatting sqref="Z14 X14 R14 S35:S52 O35:Q52 L35:L52 U35:W52 S68 O68:Q68 U68:W68 L81 O81:Q81 S81 U81:W81 U93:W93 L93 S93 O93:Q93 U196:W211 O196:Q211 S196:S211 L196:L211 AA224 Y224 L224 S224 O224:Q224 U224:W224 U230:W230 O230:Q230 S230 L230 Y230 AA230 U263:W275 U236:W236 O263:Q275 O236:Q240 S263:S275 S236:S240 L263:L275 L236:L240 Y236 AA263:AA275 AA236 AA320:AA321 AA314 Y314 L320:L321 L314 S320:S321 S314 O320:Q321 O314:Q314 U320:W321 U314:W314 U54:W56 L54:L56 O54:Q56 S54:S56 Y54:Y56 AA54:AA56 U75:W75 L75 O75:Q75 S75 Y75 AA75 O101:Q106 S101:S106 L101:L106 U101:W106 AA108:AA119 U108:W119 S108:S123 O108:Q123 Y101:Y106 O189:Q189 S189 L189 U189:W189 Y189 AA189 Y108:Y119 AA217:AA218 Y217:Y218 L217:L218 S217:S218 O217:Q218 U217:W218 AA280:AA281 Y280:Y281 L280:L281 S280:S281 O280:Q281 U280:W281 Y263:Y275 AA307:AA308 Y307:Y308 L307:L308 S307:S308 O307:Q308 U307:W308 L334:L335 Y320:Y321 AA334:AA335 Y334:Y335 S369:S372 S334:S335 O369:Q372 O334:Q335 U369:W372 U334:W335 L369:L372 L347:L349 L362:L365 U362:W365 O362:Q365 S362:S365 AA362:AA365 L352:L360 U352:W360 O352:Q360 S352:S360 Y352:Y360 AA352:AA360 V385 W395 U395 AA385:AA393 Y385:Y393 S385:S393 O385:Q393 U385:U390 W385:W390 L385:L393 U391:W393 L395 O395:Q395 S395 Y395 AA395 Y369:Y372 AA369:AA372 AA367 Y367 S367 O367:Q367 U367:W367 L367 AA397:AA401 S397:S401 O397:Q401 L397:L401 U397:W401 L403:L406 O403:Q406 S403:S406 AA419:AA423 Y419:Y423 S419:S423 O419:Q423 L419:L423 U419:W423 U425:W428 L425:L428 O425:Q428 S425:S428 Y425:Y427 AA425:AA428 AA430:AA435 Y430:Y435 S430:S435 O430:Q435 L430:L435 U430:W435 Y362:Y365 S408:S413 O408:Q413 L408:L413 Y397:Y401 AA441:AA447 S441:S447 O441:Q447 L441:L447 U441:W447 L449:L452 O449:Q452 S449:S452 S465:S467 O465:Q467 L465:L467 L469:L472 O469:Q472 U469:W472 S469:S472 Y469:Y472 AA469:AA472 AA475 Y475 S474:S481 O474:Q481 L474:L481 S454:S459 O454:Q459 L454:L459 U454:W459 Y441:Y447 S492 O492:Q492 L492 U475:W481 Y481 AA481 U474 W474 L494:L504 S494:S504 O494:Q504 O506:Q509 S506:S509 U506:W509 Y506:Y509 AA506:AA509 L506:L509 L511:L512 AA511:AA512 Y511:Y512 U511:W512 S511:S512 O511:Q512 O514:Q526 S514:S526 L514:L526 L528:L531 AA528:AA531 Y528:Y531 U528:W531 S528:S531 O528:Q531 O533:Q534 S533:S534 U533:W534 Y533:Y534 AA533:AA534 L533:L534 L536:L546 S536:S546 O536:Q546 O548:Q551 S548:S551 U548:W551 Y548:Y551 AA548:AA551 L548:L551 L553:L559 AA553:AA559 Y553:Y559 U553:W559 S553:S559 O553:Q559 U120 W120 U121:W123 Y121:Y123 AA121:AA123 AA238:AA240 Y238:Y240 U238:W240 U237 W237 AA175:AA187 Y175:Y187 U175:W187 O175:Q187 S175:S187 L108:L123 Y68 AA68 Y196:Y211 AA196:AA211 U403:W406 Y403:Y406 AA403:AA406 U408:W413 Y408:Y413 AA408:AA413 U449:W452 Y449:Y452 AA449:AA452 Y454:Y459 AA454:AA459 Y35:Y52 AA35:AA52 Y93 AA93 Y81 AA81 U465:W467 Y465:Y467 AA465:AA467 U499:W504 Y499:Y504 AA499:AA504 AA101:AA106 AA70:AA73 Y70:Y73 U70:W73 L70:L73 O70:Q73 S70:S73 L67:L68 AA83:AA87 Y83:Y87 U83:W87 S83:S87 O83:Q87 L83:L87 AA95:AA99 Y95:Y99 O95:Q99 S95:S99 L95:L99 U95:W99 U346:W349 O346:Q349 S346:S349 Y346:Y349 AA346:AA349 U514:W526 U536:W546 Y514:Y526 AA514:AA526 AA536:AA546 Y536:Y546 S125:S143 O125:Q143 U125:W143 Y125:Y143 AA125:AA143 L125:L143 L145:L153 AA145:AA153 Y145:Y153 U145:W153 O145:Q153 S145:S153 S155:S158 O155:Q158 U155:W158 Y155:Y158 AA155:AA158 L155:L187 U242:W257 Y242:Y257 AA242:AA257 L242:L257 S242:S257 O242:Q257 AA287:AA292 Y287:Y292 U287:W292 L287:L292 S287:S292 O287:Q292 O294:Q303 S294:S303 L294:L303 U294:W303 Y294:Y303 AA294:AA303 Y323 U323:W323 O323:Q323 S323 L323 AA323 AA325:AA332 L325:L332 S325:S332 O325:Q332 U325:W332 Y325:Y332 AA374 Y374 L374 U374:W374 O374:Q374 S374 S376:S383 O376:Q383 U376:W383 L376:L383 Y376:Y383 AA376:AA383 AA415 Y415 U415:W415 L415 O415:Q415 S415 S417 O417:Q417 L417 U417:W417 Y417 AA417 U437:W437 L437 O437:Q437 S437 Y437 AA437 AA439 Y439 S439 O439:Q439 L439 U439:W439 AA461 Y461 U461:W461 L461 O461:Q461 S461 S463 O463:Q463 L463 U463:W463 Y463 AA463">
    <cfRule type="expression" dxfId="3986" priority="9541" stopIfTrue="1">
      <formula>L14=""</formula>
    </cfRule>
    <cfRule type="expression" dxfId="3985" priority="9542" stopIfTrue="1">
      <formula>L14&lt;=0</formula>
    </cfRule>
    <cfRule type="expression" dxfId="3984" priority="9543" stopIfTrue="1">
      <formula>L14&lt;1</formula>
    </cfRule>
    <cfRule type="expression" dxfId="3983" priority="9544">
      <formula>L14&gt;=1</formula>
    </cfRule>
  </conditionalFormatting>
  <conditionalFormatting sqref="R10 X10 Z10">
    <cfRule type="expression" dxfId="3982" priority="9533" stopIfTrue="1">
      <formula>R10=""</formula>
    </cfRule>
    <cfRule type="expression" dxfId="3981" priority="9534" stopIfTrue="1">
      <formula>R10&lt;=0</formula>
    </cfRule>
    <cfRule type="expression" dxfId="3980" priority="9535" stopIfTrue="1">
      <formula>R10&lt;1</formula>
    </cfRule>
    <cfRule type="expression" dxfId="3979" priority="9536">
      <formula>R10&gt;=1</formula>
    </cfRule>
  </conditionalFormatting>
  <conditionalFormatting sqref="R10 X10 Z10">
    <cfRule type="expression" dxfId="3978" priority="9537" stopIfTrue="1">
      <formula>R10=""</formula>
    </cfRule>
    <cfRule type="expression" dxfId="3977" priority="9538" stopIfTrue="1">
      <formula>R10&lt;=0</formula>
    </cfRule>
    <cfRule type="expression" dxfId="3976" priority="9539" stopIfTrue="1">
      <formula>R10&lt;1</formula>
    </cfRule>
    <cfRule type="expression" dxfId="3975" priority="9540">
      <formula>R10&gt;=1</formula>
    </cfRule>
  </conditionalFormatting>
  <conditionalFormatting sqref="R12 X12 Z12">
    <cfRule type="expression" dxfId="3974" priority="9525" stopIfTrue="1">
      <formula>R12=""</formula>
    </cfRule>
    <cfRule type="expression" dxfId="3973" priority="9526" stopIfTrue="1">
      <formula>R12&lt;=0</formula>
    </cfRule>
    <cfRule type="expression" dxfId="3972" priority="9527" stopIfTrue="1">
      <formula>R12&lt;1</formula>
    </cfRule>
    <cfRule type="expression" dxfId="3971" priority="9528">
      <formula>R12&gt;=1</formula>
    </cfRule>
  </conditionalFormatting>
  <conditionalFormatting sqref="R17 X17 Z17">
    <cfRule type="expression" dxfId="3970" priority="9378" stopIfTrue="1">
      <formula>R17=""</formula>
    </cfRule>
    <cfRule type="expression" dxfId="3969" priority="9379" stopIfTrue="1">
      <formula>R17&lt;=0</formula>
    </cfRule>
    <cfRule type="expression" dxfId="3968" priority="9380" stopIfTrue="1">
      <formula>R17&lt;1</formula>
    </cfRule>
    <cfRule type="expression" dxfId="3967" priority="9381">
      <formula>R17&gt;=1</formula>
    </cfRule>
  </conditionalFormatting>
  <conditionalFormatting sqref="L27:L33">
    <cfRule type="expression" dxfId="3966" priority="9494" stopIfTrue="1">
      <formula>L27=""</formula>
    </cfRule>
    <cfRule type="expression" dxfId="3965" priority="9495" stopIfTrue="1">
      <formula>L27&lt;=0</formula>
    </cfRule>
    <cfRule type="expression" dxfId="3964" priority="9496" stopIfTrue="1">
      <formula>L27&lt;1</formula>
    </cfRule>
    <cfRule type="expression" dxfId="3963" priority="9497">
      <formula>L27&gt;=1</formula>
    </cfRule>
  </conditionalFormatting>
  <conditionalFormatting sqref="R13 X13 Z13">
    <cfRule type="expression" dxfId="3962" priority="9386" stopIfTrue="1">
      <formula>R13=""</formula>
    </cfRule>
    <cfRule type="expression" dxfId="3961" priority="9387" stopIfTrue="1">
      <formula>R13&lt;=0</formula>
    </cfRule>
    <cfRule type="expression" dxfId="3960" priority="9388" stopIfTrue="1">
      <formula>R13&lt;1</formula>
    </cfRule>
    <cfRule type="expression" dxfId="3959" priority="9389">
      <formula>R13&gt;=1</formula>
    </cfRule>
  </conditionalFormatting>
  <conditionalFormatting sqref="R15 X15 Z15">
    <cfRule type="expression" dxfId="3958" priority="9382" stopIfTrue="1">
      <formula>R15=""</formula>
    </cfRule>
    <cfRule type="expression" dxfId="3957" priority="9383" stopIfTrue="1">
      <formula>R15&lt;=0</formula>
    </cfRule>
    <cfRule type="expression" dxfId="3956" priority="9384" stopIfTrue="1">
      <formula>R15&lt;1</formula>
    </cfRule>
    <cfRule type="expression" dxfId="3955" priority="9385">
      <formula>R15&gt;=1</formula>
    </cfRule>
  </conditionalFormatting>
  <conditionalFormatting sqref="R16 X16 Z16">
    <cfRule type="expression" dxfId="3954" priority="7761" stopIfTrue="1">
      <formula>R16=""</formula>
    </cfRule>
    <cfRule type="expression" dxfId="3953" priority="7762" stopIfTrue="1">
      <formula>R16&lt;=0</formula>
    </cfRule>
    <cfRule type="expression" dxfId="3952" priority="7763" stopIfTrue="1">
      <formula>R16&lt;1</formula>
    </cfRule>
    <cfRule type="expression" dxfId="3951" priority="7764">
      <formula>R16&gt;=1</formula>
    </cfRule>
  </conditionalFormatting>
  <conditionalFormatting sqref="R18 X18 Z18">
    <cfRule type="expression" dxfId="3950" priority="7769" stopIfTrue="1">
      <formula>R18=""</formula>
    </cfRule>
    <cfRule type="expression" dxfId="3949" priority="7770" stopIfTrue="1">
      <formula>R18&lt;=0</formula>
    </cfRule>
    <cfRule type="expression" dxfId="3948" priority="7771" stopIfTrue="1">
      <formula>R18&lt;1</formula>
    </cfRule>
    <cfRule type="expression" dxfId="3947" priority="7772">
      <formula>R18&gt;=1</formula>
    </cfRule>
  </conditionalFormatting>
  <conditionalFormatting sqref="V15">
    <cfRule type="expression" dxfId="3946" priority="5128" stopIfTrue="1">
      <formula>V15=""</formula>
    </cfRule>
    <cfRule type="expression" dxfId="3945" priority="5129" stopIfTrue="1">
      <formula>V15&lt;=0</formula>
    </cfRule>
    <cfRule type="expression" dxfId="3944" priority="5130" stopIfTrue="1">
      <formula>V15&lt;1</formula>
    </cfRule>
    <cfRule type="expression" dxfId="3943" priority="5131">
      <formula>V15&gt;=1</formula>
    </cfRule>
  </conditionalFormatting>
  <conditionalFormatting sqref="V16:V18">
    <cfRule type="expression" dxfId="3942" priority="5124" stopIfTrue="1">
      <formula>V16=""</formula>
    </cfRule>
    <cfRule type="expression" dxfId="3941" priority="5125" stopIfTrue="1">
      <formula>V16&lt;=0</formula>
    </cfRule>
    <cfRule type="expression" dxfId="3940" priority="5126" stopIfTrue="1">
      <formula>V16&lt;1</formula>
    </cfRule>
    <cfRule type="expression" dxfId="3939" priority="5127">
      <formula>V16&gt;=1</formula>
    </cfRule>
  </conditionalFormatting>
  <conditionalFormatting sqref="U12">
    <cfRule type="expression" dxfId="3938" priority="5120" stopIfTrue="1">
      <formula>U12=""</formula>
    </cfRule>
    <cfRule type="expression" dxfId="3937" priority="5121" stopIfTrue="1">
      <formula>U12&lt;=0</formula>
    </cfRule>
    <cfRule type="expression" dxfId="3936" priority="5122" stopIfTrue="1">
      <formula>U12&lt;1</formula>
    </cfRule>
    <cfRule type="expression" dxfId="3935" priority="5123">
      <formula>U12&gt;=1</formula>
    </cfRule>
  </conditionalFormatting>
  <conditionalFormatting sqref="W12">
    <cfRule type="expression" dxfId="3934" priority="5156" stopIfTrue="1">
      <formula>W12=""</formula>
    </cfRule>
    <cfRule type="expression" dxfId="3933" priority="5157" stopIfTrue="1">
      <formula>W12&lt;=0</formula>
    </cfRule>
    <cfRule type="expression" dxfId="3932" priority="5158" stopIfTrue="1">
      <formula>W12&lt;1</formula>
    </cfRule>
    <cfRule type="expression" dxfId="3931" priority="5159">
      <formula>W12&gt;=1</formula>
    </cfRule>
  </conditionalFormatting>
  <conditionalFormatting sqref="U10">
    <cfRule type="expression" dxfId="3930" priority="5084" stopIfTrue="1">
      <formula>U10=""</formula>
    </cfRule>
    <cfRule type="expression" dxfId="3929" priority="5085" stopIfTrue="1">
      <formula>U10&lt;=0</formula>
    </cfRule>
    <cfRule type="expression" dxfId="3928" priority="5086" stopIfTrue="1">
      <formula>U10&lt;1</formula>
    </cfRule>
    <cfRule type="expression" dxfId="3927" priority="5087">
      <formula>U10&gt;=1</formula>
    </cfRule>
  </conditionalFormatting>
  <conditionalFormatting sqref="W13:W14">
    <cfRule type="expression" dxfId="3926" priority="5148" stopIfTrue="1">
      <formula>W13=""</formula>
    </cfRule>
    <cfRule type="expression" dxfId="3925" priority="5149" stopIfTrue="1">
      <formula>W13&lt;=0</formula>
    </cfRule>
    <cfRule type="expression" dxfId="3924" priority="5150" stopIfTrue="1">
      <formula>W13&lt;1</formula>
    </cfRule>
    <cfRule type="expression" dxfId="3923" priority="5151">
      <formula>W13&gt;=1</formula>
    </cfRule>
  </conditionalFormatting>
  <conditionalFormatting sqref="W15">
    <cfRule type="expression" dxfId="3922" priority="5144" stopIfTrue="1">
      <formula>W15=""</formula>
    </cfRule>
    <cfRule type="expression" dxfId="3921" priority="5145" stopIfTrue="1">
      <formula>W15&lt;=0</formula>
    </cfRule>
    <cfRule type="expression" dxfId="3920" priority="5146" stopIfTrue="1">
      <formula>W15&lt;1</formula>
    </cfRule>
    <cfRule type="expression" dxfId="3919" priority="5147">
      <formula>W15&gt;=1</formula>
    </cfRule>
  </conditionalFormatting>
  <conditionalFormatting sqref="W16:W18">
    <cfRule type="expression" dxfId="3918" priority="5140" stopIfTrue="1">
      <formula>W16=""</formula>
    </cfRule>
    <cfRule type="expression" dxfId="3917" priority="5141" stopIfTrue="1">
      <formula>W16&lt;=0</formula>
    </cfRule>
    <cfRule type="expression" dxfId="3916" priority="5142" stopIfTrue="1">
      <formula>W16&lt;1</formula>
    </cfRule>
    <cfRule type="expression" dxfId="3915" priority="5143">
      <formula>W16&gt;=1</formula>
    </cfRule>
  </conditionalFormatting>
  <conditionalFormatting sqref="V12">
    <cfRule type="expression" dxfId="3914" priority="5136" stopIfTrue="1">
      <formula>V12=""</formula>
    </cfRule>
    <cfRule type="expression" dxfId="3913" priority="5137" stopIfTrue="1">
      <formula>V12&lt;=0</formula>
    </cfRule>
    <cfRule type="expression" dxfId="3912" priority="5138" stopIfTrue="1">
      <formula>V12&lt;1</formula>
    </cfRule>
    <cfRule type="expression" dxfId="3911" priority="5139">
      <formula>V12&gt;=1</formula>
    </cfRule>
  </conditionalFormatting>
  <conditionalFormatting sqref="V13:V14">
    <cfRule type="expression" dxfId="3910" priority="5132" stopIfTrue="1">
      <formula>V13=""</formula>
    </cfRule>
    <cfRule type="expression" dxfId="3909" priority="5133" stopIfTrue="1">
      <formula>V13&lt;=0</formula>
    </cfRule>
    <cfRule type="expression" dxfId="3908" priority="5134" stopIfTrue="1">
      <formula>V13&lt;1</formula>
    </cfRule>
    <cfRule type="expression" dxfId="3907" priority="5135">
      <formula>V13&gt;=1</formula>
    </cfRule>
  </conditionalFormatting>
  <conditionalFormatting sqref="U13:U14">
    <cfRule type="expression" dxfId="3906" priority="5116" stopIfTrue="1">
      <formula>U13=""</formula>
    </cfRule>
    <cfRule type="expression" dxfId="3905" priority="5117" stopIfTrue="1">
      <formula>U13&lt;=0</formula>
    </cfRule>
    <cfRule type="expression" dxfId="3904" priority="5118" stopIfTrue="1">
      <formula>U13&lt;1</formula>
    </cfRule>
    <cfRule type="expression" dxfId="3903" priority="5119">
      <formula>U13&gt;=1</formula>
    </cfRule>
  </conditionalFormatting>
  <conditionalFormatting sqref="U15">
    <cfRule type="expression" dxfId="3902" priority="5112" stopIfTrue="1">
      <formula>U15=""</formula>
    </cfRule>
    <cfRule type="expression" dxfId="3901" priority="5113" stopIfTrue="1">
      <formula>U15&lt;=0</formula>
    </cfRule>
    <cfRule type="expression" dxfId="3900" priority="5114" stopIfTrue="1">
      <formula>U15&lt;1</formula>
    </cfRule>
    <cfRule type="expression" dxfId="3899" priority="5115">
      <formula>U15&gt;=1</formula>
    </cfRule>
  </conditionalFormatting>
  <conditionalFormatting sqref="U16:U17">
    <cfRule type="expression" dxfId="3898" priority="5108" stopIfTrue="1">
      <formula>U16=""</formula>
    </cfRule>
    <cfRule type="expression" dxfId="3897" priority="5109" stopIfTrue="1">
      <formula>U16&lt;=0</formula>
    </cfRule>
    <cfRule type="expression" dxfId="3896" priority="5110" stopIfTrue="1">
      <formula>U16&lt;1</formula>
    </cfRule>
    <cfRule type="expression" dxfId="3895" priority="5111">
      <formula>U16&gt;=1</formula>
    </cfRule>
  </conditionalFormatting>
  <conditionalFormatting sqref="W10">
    <cfRule type="expression" dxfId="3894" priority="5100" stopIfTrue="1">
      <formula>W10=""</formula>
    </cfRule>
    <cfRule type="expression" dxfId="3893" priority="5101" stopIfTrue="1">
      <formula>W10&lt;=0</formula>
    </cfRule>
    <cfRule type="expression" dxfId="3892" priority="5102" stopIfTrue="1">
      <formula>W10&lt;1</formula>
    </cfRule>
    <cfRule type="expression" dxfId="3891" priority="5103">
      <formula>W10&gt;=1</formula>
    </cfRule>
  </conditionalFormatting>
  <conditionalFormatting sqref="W10">
    <cfRule type="expression" dxfId="3890" priority="5104" stopIfTrue="1">
      <formula>W10=""</formula>
    </cfRule>
    <cfRule type="expression" dxfId="3889" priority="5105" stopIfTrue="1">
      <formula>W10&lt;=0</formula>
    </cfRule>
    <cfRule type="expression" dxfId="3888" priority="5106" stopIfTrue="1">
      <formula>W10&lt;1</formula>
    </cfRule>
    <cfRule type="expression" dxfId="3887" priority="5107">
      <formula>W10&gt;=1</formula>
    </cfRule>
  </conditionalFormatting>
  <conditionalFormatting sqref="V10">
    <cfRule type="expression" dxfId="3886" priority="5092" stopIfTrue="1">
      <formula>V10=""</formula>
    </cfRule>
    <cfRule type="expression" dxfId="3885" priority="5093" stopIfTrue="1">
      <formula>V10&lt;=0</formula>
    </cfRule>
    <cfRule type="expression" dxfId="3884" priority="5094" stopIfTrue="1">
      <formula>V10&lt;1</formula>
    </cfRule>
    <cfRule type="expression" dxfId="3883" priority="5095">
      <formula>V10&gt;=1</formula>
    </cfRule>
  </conditionalFormatting>
  <conditionalFormatting sqref="V10">
    <cfRule type="expression" dxfId="3882" priority="5096" stopIfTrue="1">
      <formula>V10=""</formula>
    </cfRule>
    <cfRule type="expression" dxfId="3881" priority="5097" stopIfTrue="1">
      <formula>V10&lt;=0</formula>
    </cfRule>
    <cfRule type="expression" dxfId="3880" priority="5098" stopIfTrue="1">
      <formula>V10&lt;1</formula>
    </cfRule>
    <cfRule type="expression" dxfId="3879" priority="5099">
      <formula>V10&gt;=1</formula>
    </cfRule>
  </conditionalFormatting>
  <conditionalFormatting sqref="U10">
    <cfRule type="expression" dxfId="3878" priority="5088" stopIfTrue="1">
      <formula>U10=""</formula>
    </cfRule>
    <cfRule type="expression" dxfId="3877" priority="5089" stopIfTrue="1">
      <formula>U10&lt;=0</formula>
    </cfRule>
    <cfRule type="expression" dxfId="3876" priority="5090" stopIfTrue="1">
      <formula>U10&lt;1</formula>
    </cfRule>
    <cfRule type="expression" dxfId="3875" priority="5091">
      <formula>U10&gt;=1</formula>
    </cfRule>
  </conditionalFormatting>
  <conditionalFormatting sqref="R9 X9 Z9">
    <cfRule type="expression" dxfId="3874" priority="5068" stopIfTrue="1">
      <formula>R9=""</formula>
    </cfRule>
    <cfRule type="expression" dxfId="3873" priority="5069" stopIfTrue="1">
      <formula>R9&lt;=0</formula>
    </cfRule>
    <cfRule type="expression" dxfId="3872" priority="5070" stopIfTrue="1">
      <formula>R9&lt;1</formula>
    </cfRule>
    <cfRule type="expression" dxfId="3871" priority="5071">
      <formula>R9&gt;=1</formula>
    </cfRule>
  </conditionalFormatting>
  <conditionalFormatting sqref="R9 X9 Z9">
    <cfRule type="expression" dxfId="3870" priority="5072" stopIfTrue="1">
      <formula>R9=""</formula>
    </cfRule>
    <cfRule type="expression" dxfId="3869" priority="5073" stopIfTrue="1">
      <formula>R9&lt;=0</formula>
    </cfRule>
    <cfRule type="expression" dxfId="3868" priority="5074" stopIfTrue="1">
      <formula>R9&lt;1</formula>
    </cfRule>
    <cfRule type="expression" dxfId="3867" priority="5075">
      <formula>R9&gt;=1</formula>
    </cfRule>
  </conditionalFormatting>
  <conditionalFormatting sqref="U9">
    <cfRule type="expression" dxfId="3866" priority="5044" stopIfTrue="1">
      <formula>U9=""</formula>
    </cfRule>
    <cfRule type="expression" dxfId="3865" priority="5045" stopIfTrue="1">
      <formula>U9&lt;=0</formula>
    </cfRule>
    <cfRule type="expression" dxfId="3864" priority="5046" stopIfTrue="1">
      <formula>U9&lt;1</formula>
    </cfRule>
    <cfRule type="expression" dxfId="3863" priority="5047">
      <formula>U9&gt;=1</formula>
    </cfRule>
  </conditionalFormatting>
  <conditionalFormatting sqref="U9">
    <cfRule type="expression" dxfId="3862" priority="5048" stopIfTrue="1">
      <formula>U9=""</formula>
    </cfRule>
    <cfRule type="expression" dxfId="3861" priority="5049" stopIfTrue="1">
      <formula>U9&lt;=0</formula>
    </cfRule>
    <cfRule type="expression" dxfId="3860" priority="5050" stopIfTrue="1">
      <formula>U9&lt;1</formula>
    </cfRule>
    <cfRule type="expression" dxfId="3859" priority="5051">
      <formula>U9&gt;=1</formula>
    </cfRule>
  </conditionalFormatting>
  <conditionalFormatting sqref="O483:O485 S483:S485 W483:W485 AA485">
    <cfRule type="expression" dxfId="3858" priority="5001" stopIfTrue="1">
      <formula>O483=""</formula>
    </cfRule>
    <cfRule type="expression" dxfId="3857" priority="5002" stopIfTrue="1">
      <formula>O483&lt;=0</formula>
    </cfRule>
    <cfRule type="expression" dxfId="3856" priority="5003" stopIfTrue="1">
      <formula>O483&lt;1</formula>
    </cfRule>
    <cfRule type="expression" dxfId="3855" priority="5004">
      <formula>O483&gt;=1</formula>
    </cfRule>
  </conditionalFormatting>
  <conditionalFormatting sqref="O483:O485 S483:S485 W483:W485 AA485">
    <cfRule type="expression" dxfId="3854" priority="4997" stopIfTrue="1">
      <formula>O483=""</formula>
    </cfRule>
    <cfRule type="expression" dxfId="3853" priority="4998" stopIfTrue="1">
      <formula>O483&lt;=0</formula>
    </cfRule>
    <cfRule type="expression" dxfId="3852" priority="4999" stopIfTrue="1">
      <formula>O483&lt;1</formula>
    </cfRule>
    <cfRule type="expression" dxfId="3851" priority="5000">
      <formula>O483&gt;=1</formula>
    </cfRule>
  </conditionalFormatting>
  <conditionalFormatting sqref="T155:T158 T54:T56 T189 T280:T281 T352:T360 T395 T367 T397:T401 T475:T481 T175:T187 T39:T52 T68 T93 T196:T211 T263:T275 T294:T303 T362:T365 T403:T406 T419:T423 T425:T428 T441:T447 T449:T452 T465:T467 T469:T472 T483:T485 T499:T504 T506:T509 T528:T531 T548:T551 T101:T106 T81 T125:T129 T511:T512 T514:T517 T533:T534 T536:T539 T70:T73 T95:T99 T346:T349 T519:T526 T541:T546 T75 T369:T372 T385:T390 T243:T257 T307:T308 T310:T312 T320:T321 T553 T555:T559 T83:T87 T108:T119 T135:T139 T145:T149 T217:T218 T224 T230 T236 T287:T288 T334:T335 T408:T413 T430:T435 T454:T459 T131:T133 T283:T285 T314 T323 T325:T332 T374 T376:T379 T415 T417 T437 T439 T461 T463">
    <cfRule type="expression" dxfId="3850" priority="4991" stopIfTrue="1">
      <formula>AND(U39="", V39="", W39="")</formula>
    </cfRule>
    <cfRule type="expression" dxfId="3849" priority="4992" stopIfTrue="1">
      <formula>AND(U39&lt;&gt;"",V39&lt;&gt;"",W39&lt;&gt;"",T39&lt;1)</formula>
    </cfRule>
    <cfRule type="expression" dxfId="3848" priority="4993">
      <formula>AND(U39&lt;&gt;"",V39&lt;&gt;"",W39&lt;&gt;"",T39&gt;=1)</formula>
    </cfRule>
  </conditionalFormatting>
  <conditionalFormatting sqref="R483:R485 R35:R52 X35:X52 Z35:Z52 R68 X68 Z68 Z81 X81 R81 R125:R129 R93 X125:X129 X93 Z125:Z129 Z93 Z135:Z139 X135:X139 R135:R139 X145:X149 Z145:Z149 R145:R149 X155:X158 Z155:Z158 R155:R158 R196:R211 Z196:Z211 X196:X207 X224 Z224 R224 R230 Z230 X230 X236 Z236 R236 R263:R275 R242:R257 Z263:Z275 Z242:Z257 X263:X275 X242:X257 R294:R303 R287:R288 Z294:Z303 Z287:Z288 X294:X303 X287:X288 X320:X321 Z320:Z321 R320:R321 R310:R312 Z310:Z312 X310:X312 Z54:Z56 X54:X56 R54:R56 Z75 X75 R75 Z101:Z106 X101:X105 R101:R106 R108:R119 X108:X119 Z108:Z119 R189 Z189 X189 X217:X218 Z217:Z218 R217:R218 X280:X281 Z280:Z281 R280:R281 X307:X308 Z307:Z308 R307:R308 X369:X372 Z369:Z372 R369:R372 R334:R335 Z334:Z335 X334:X335 X362:X365 Z362:Z365 R362:R365 X352:X360 Z352:Z360 R352:R360 X385:X393 Z385:Z393 R385:R393 R395 Z395 X395 R367 Z367 X367 X397:X401 Z397:Z401 R397:R401 R403:R406 Z403:Z406 X403:X406 X419:X423 Z419:Z423 R419:R423 R425:R428 Z425:Z428 X425:X428 X430:X435 Z430:Z435 R430:R435 X408:X413 Z408:Z413 R408:R413 X441:X447 Z441:Z447 R441:R447 R449:R452 Z449:Z452 X449:X452 R465:R467 X465:X467 Z465:Z467 Z469:Z472 X469:X472 R469:R472 R474:R481 X474:X481 Z474:Z475 X454:X459 Z454:Z459 R454:R459 R492 Z481 Z499:Z504 X499:X504 R494:R504 R506:R509 X506:X509 Z506:Z509 Z511:Z512 X511:X512 R511:R512 R514:R526 X514:X517 Z514:Z517 Z528:Z531 X528:X531 R528:R531 R533:R534 X533:X534 Z533:Z534 Z555:Z559 X555:X559 R555:R559 Z536:Z546 X536:X539 R536:R546 R548:R551 X548:X551 Z548:Z551 Z553 X553 R553 R175:R187 Z175:Z187 X175:X186 Z70:Z73 X70:X72 R70:R73 R83:R87 X83:X87 Z83:Z87 Z95:Z99 X95:X98 R95:R99 X346:X349 Z346:Z349 R346:R349 X541:X546 X519:X526 Z519:Z526 Z131:Z133 X131:X133 R131:R133 R283:R285 Z283:Z285 X283:X285 X314 Z314 R314 R323 Z323 X323 X325:X332 Z325:Z332 R325:R332 R374 Z374 X374 X376:X383 Z376:Z383 R376:R383 R415 Z415 X415 X417 Z417 R417 R437 Z437 X437 X439 Z439 R439 R461 Z461 X461 X463 Z463 R463">
    <cfRule type="expression" dxfId="3847" priority="4988" stopIfTrue="1">
      <formula>S35=""</formula>
    </cfRule>
    <cfRule type="expression" dxfId="3846" priority="4989" stopIfTrue="1">
      <formula>AND(S35&lt;&gt;"",R35&lt;1)</formula>
    </cfRule>
    <cfRule type="expression" dxfId="3845" priority="4990">
      <formula>AND(S35&lt;&gt;"",R35&gt;=1)</formula>
    </cfRule>
  </conditionalFormatting>
  <conditionalFormatting sqref="X483:X485">
    <cfRule type="expression" dxfId="3844" priority="4985" stopIfTrue="1">
      <formula>Y483=""</formula>
    </cfRule>
    <cfRule type="expression" dxfId="3843" priority="4986" stopIfTrue="1">
      <formula>AND(Y483&lt;&gt;"",X483&lt;1)</formula>
    </cfRule>
    <cfRule type="expression" dxfId="3842" priority="4987">
      <formula>AND(Y483&lt;&gt;"",X483&gt;=1)</formula>
    </cfRule>
  </conditionalFormatting>
  <conditionalFormatting sqref="Z483:Z485">
    <cfRule type="expression" dxfId="3841" priority="4982" stopIfTrue="1">
      <formula>AA483=""</formula>
    </cfRule>
    <cfRule type="expression" dxfId="3840" priority="4983" stopIfTrue="1">
      <formula>AND(AA483&lt;&gt;"",Z483&lt;1)</formula>
    </cfRule>
    <cfRule type="expression" dxfId="3839" priority="4984">
      <formula>AND(AA483&lt;&gt;"",Z483&gt;=1)</formula>
    </cfRule>
  </conditionalFormatting>
  <conditionalFormatting sqref="U483:U485">
    <cfRule type="expression" dxfId="3838" priority="4978" stopIfTrue="1">
      <formula>U483=""</formula>
    </cfRule>
    <cfRule type="expression" dxfId="3837" priority="4979" stopIfTrue="1">
      <formula>U483&lt;=0</formula>
    </cfRule>
    <cfRule type="expression" dxfId="3836" priority="4980" stopIfTrue="1">
      <formula>U483&lt;1</formula>
    </cfRule>
    <cfRule type="expression" dxfId="3835" priority="4981">
      <formula>U483&gt;=1</formula>
    </cfRule>
  </conditionalFormatting>
  <conditionalFormatting sqref="U483:U485">
    <cfRule type="expression" dxfId="3834" priority="4974" stopIfTrue="1">
      <formula>U483=""</formula>
    </cfRule>
    <cfRule type="expression" dxfId="3833" priority="4975" stopIfTrue="1">
      <formula>U483&lt;=0</formula>
    </cfRule>
    <cfRule type="expression" dxfId="3832" priority="4976" stopIfTrue="1">
      <formula>U483&lt;1</formula>
    </cfRule>
    <cfRule type="expression" dxfId="3831" priority="4977">
      <formula>U483&gt;=1</formula>
    </cfRule>
  </conditionalFormatting>
  <conditionalFormatting sqref="V395 V483:V485">
    <cfRule type="expression" dxfId="3830" priority="4970" stopIfTrue="1">
      <formula>V395=""</formula>
    </cfRule>
    <cfRule type="expression" dxfId="3829" priority="4971" stopIfTrue="1">
      <formula>V395&lt;=0</formula>
    </cfRule>
    <cfRule type="expression" dxfId="3828" priority="4972" stopIfTrue="1">
      <formula>V395&lt;1</formula>
    </cfRule>
    <cfRule type="expression" dxfId="3827" priority="4973">
      <formula>V395&gt;=1</formula>
    </cfRule>
  </conditionalFormatting>
  <conditionalFormatting sqref="V395 V483:V485">
    <cfRule type="expression" dxfId="3826" priority="4966" stopIfTrue="1">
      <formula>V395=""</formula>
    </cfRule>
    <cfRule type="expression" dxfId="3825" priority="4967" stopIfTrue="1">
      <formula>V395&lt;=0</formula>
    </cfRule>
    <cfRule type="expression" dxfId="3824" priority="4968" stopIfTrue="1">
      <formula>V395&lt;1</formula>
    </cfRule>
    <cfRule type="expression" dxfId="3823" priority="4969">
      <formula>V395&gt;=1</formula>
    </cfRule>
  </conditionalFormatting>
  <conditionalFormatting sqref="P483:P485">
    <cfRule type="expression" dxfId="3822" priority="4907" stopIfTrue="1">
      <formula>P483=""</formula>
    </cfRule>
    <cfRule type="expression" dxfId="3821" priority="4908" stopIfTrue="1">
      <formula>P483&lt;=0</formula>
    </cfRule>
    <cfRule type="expression" dxfId="3820" priority="4909" stopIfTrue="1">
      <formula>P483&lt;1</formula>
    </cfRule>
    <cfRule type="expression" dxfId="3819" priority="4910">
      <formula>P483&gt;=1</formula>
    </cfRule>
  </conditionalFormatting>
  <conditionalFormatting sqref="P483:P485">
    <cfRule type="expression" dxfId="3818" priority="4903" stopIfTrue="1">
      <formula>P483=""</formula>
    </cfRule>
    <cfRule type="expression" dxfId="3817" priority="4904" stopIfTrue="1">
      <formula>P483&lt;=0</formula>
    </cfRule>
    <cfRule type="expression" dxfId="3816" priority="4905" stopIfTrue="1">
      <formula>P483&lt;1</formula>
    </cfRule>
    <cfRule type="expression" dxfId="3815" priority="4906">
      <formula>P483&gt;=1</formula>
    </cfRule>
  </conditionalFormatting>
  <conditionalFormatting sqref="Q483:Q485">
    <cfRule type="expression" dxfId="3814" priority="4875" stopIfTrue="1">
      <formula>Q483=""</formula>
    </cfRule>
    <cfRule type="expression" dxfId="3813" priority="4876" stopIfTrue="1">
      <formula>Q483&lt;=0</formula>
    </cfRule>
    <cfRule type="expression" dxfId="3812" priority="4877" stopIfTrue="1">
      <formula>Q483&lt;1</formula>
    </cfRule>
    <cfRule type="expression" dxfId="3811" priority="4878">
      <formula>Q483&gt;=1</formula>
    </cfRule>
  </conditionalFormatting>
  <conditionalFormatting sqref="Q483:Q485">
    <cfRule type="expression" dxfId="3810" priority="4871" stopIfTrue="1">
      <formula>Q483=""</formula>
    </cfRule>
    <cfRule type="expression" dxfId="3809" priority="4872" stopIfTrue="1">
      <formula>Q483&lt;=0</formula>
    </cfRule>
    <cfRule type="expression" dxfId="3808" priority="4873" stopIfTrue="1">
      <formula>Q483&lt;1</formula>
    </cfRule>
    <cfRule type="expression" dxfId="3807" priority="4874">
      <formula>Q483&gt;=1</formula>
    </cfRule>
  </conditionalFormatting>
  <conditionalFormatting sqref="P15">
    <cfRule type="expression" dxfId="3806" priority="4811" stopIfTrue="1">
      <formula>P15=""</formula>
    </cfRule>
    <cfRule type="expression" dxfId="3805" priority="4812" stopIfTrue="1">
      <formula>P15&lt;=0</formula>
    </cfRule>
    <cfRule type="expression" dxfId="3804" priority="4813" stopIfTrue="1">
      <formula>P15&lt;1</formula>
    </cfRule>
    <cfRule type="expression" dxfId="3803" priority="4814">
      <formula>P15&gt;=1</formula>
    </cfRule>
  </conditionalFormatting>
  <conditionalFormatting sqref="P16:P18">
    <cfRule type="expression" dxfId="3802" priority="4807" stopIfTrue="1">
      <formula>P16=""</formula>
    </cfRule>
    <cfRule type="expression" dxfId="3801" priority="4808" stopIfTrue="1">
      <formula>P16&lt;=0</formula>
    </cfRule>
    <cfRule type="expression" dxfId="3800" priority="4809" stopIfTrue="1">
      <formula>P16&lt;1</formula>
    </cfRule>
    <cfRule type="expression" dxfId="3799" priority="4810">
      <formula>P16&gt;=1</formula>
    </cfRule>
  </conditionalFormatting>
  <conditionalFormatting sqref="O12">
    <cfRule type="expression" dxfId="3798" priority="4803" stopIfTrue="1">
      <formula>O12=""</formula>
    </cfRule>
    <cfRule type="expression" dxfId="3797" priority="4804" stopIfTrue="1">
      <formula>O12&lt;=0</formula>
    </cfRule>
    <cfRule type="expression" dxfId="3796" priority="4805" stopIfTrue="1">
      <formula>O12&lt;1</formula>
    </cfRule>
    <cfRule type="expression" dxfId="3795" priority="4806">
      <formula>O12&gt;=1</formula>
    </cfRule>
  </conditionalFormatting>
  <conditionalFormatting sqref="Q12">
    <cfRule type="expression" dxfId="3794" priority="4835" stopIfTrue="1">
      <formula>Q12=""</formula>
    </cfRule>
    <cfRule type="expression" dxfId="3793" priority="4836" stopIfTrue="1">
      <formula>Q12&lt;=0</formula>
    </cfRule>
    <cfRule type="expression" dxfId="3792" priority="4837" stopIfTrue="1">
      <formula>Q12&lt;1</formula>
    </cfRule>
    <cfRule type="expression" dxfId="3791" priority="4838">
      <formula>Q12&gt;=1</formula>
    </cfRule>
  </conditionalFormatting>
  <conditionalFormatting sqref="Q13:Q14">
    <cfRule type="expression" dxfId="3790" priority="4831" stopIfTrue="1">
      <formula>Q13=""</formula>
    </cfRule>
    <cfRule type="expression" dxfId="3789" priority="4832" stopIfTrue="1">
      <formula>Q13&lt;=0</formula>
    </cfRule>
    <cfRule type="expression" dxfId="3788" priority="4833" stopIfTrue="1">
      <formula>Q13&lt;1</formula>
    </cfRule>
    <cfRule type="expression" dxfId="3787" priority="4834">
      <formula>Q13&gt;=1</formula>
    </cfRule>
  </conditionalFormatting>
  <conditionalFormatting sqref="Q15">
    <cfRule type="expression" dxfId="3786" priority="4827" stopIfTrue="1">
      <formula>Q15=""</formula>
    </cfRule>
    <cfRule type="expression" dxfId="3785" priority="4828" stopIfTrue="1">
      <formula>Q15&lt;=0</formula>
    </cfRule>
    <cfRule type="expression" dxfId="3784" priority="4829" stopIfTrue="1">
      <formula>Q15&lt;1</formula>
    </cfRule>
    <cfRule type="expression" dxfId="3783" priority="4830">
      <formula>Q15&gt;=1</formula>
    </cfRule>
  </conditionalFormatting>
  <conditionalFormatting sqref="Q16:Q18">
    <cfRule type="expression" dxfId="3782" priority="4823" stopIfTrue="1">
      <formula>Q16=""</formula>
    </cfRule>
    <cfRule type="expression" dxfId="3781" priority="4824" stopIfTrue="1">
      <formula>Q16&lt;=0</formula>
    </cfRule>
    <cfRule type="expression" dxfId="3780" priority="4825" stopIfTrue="1">
      <formula>Q16&lt;1</formula>
    </cfRule>
    <cfRule type="expression" dxfId="3779" priority="4826">
      <formula>Q16&gt;=1</formula>
    </cfRule>
  </conditionalFormatting>
  <conditionalFormatting sqref="P12">
    <cfRule type="expression" dxfId="3778" priority="4819" stopIfTrue="1">
      <formula>P12=""</formula>
    </cfRule>
    <cfRule type="expression" dxfId="3777" priority="4820" stopIfTrue="1">
      <formula>P12&lt;=0</formula>
    </cfRule>
    <cfRule type="expression" dxfId="3776" priority="4821" stopIfTrue="1">
      <formula>P12&lt;1</formula>
    </cfRule>
    <cfRule type="expression" dxfId="3775" priority="4822">
      <formula>P12&gt;=1</formula>
    </cfRule>
  </conditionalFormatting>
  <conditionalFormatting sqref="P13:P14">
    <cfRule type="expression" dxfId="3774" priority="4815" stopIfTrue="1">
      <formula>P13=""</formula>
    </cfRule>
    <cfRule type="expression" dxfId="3773" priority="4816" stopIfTrue="1">
      <formula>P13&lt;=0</formula>
    </cfRule>
    <cfRule type="expression" dxfId="3772" priority="4817" stopIfTrue="1">
      <formula>P13&lt;1</formula>
    </cfRule>
    <cfRule type="expression" dxfId="3771" priority="4818">
      <formula>P13&gt;=1</formula>
    </cfRule>
  </conditionalFormatting>
  <conditionalFormatting sqref="O13:O14">
    <cfRule type="expression" dxfId="3770" priority="4799" stopIfTrue="1">
      <formula>O13=""</formula>
    </cfRule>
    <cfRule type="expression" dxfId="3769" priority="4800" stopIfTrue="1">
      <formula>O13&lt;=0</formula>
    </cfRule>
    <cfRule type="expression" dxfId="3768" priority="4801" stopIfTrue="1">
      <formula>O13&lt;1</formula>
    </cfRule>
    <cfRule type="expression" dxfId="3767" priority="4802">
      <formula>O13&gt;=1</formula>
    </cfRule>
  </conditionalFormatting>
  <conditionalFormatting sqref="O15">
    <cfRule type="expression" dxfId="3766" priority="4795" stopIfTrue="1">
      <formula>O15=""</formula>
    </cfRule>
    <cfRule type="expression" dxfId="3765" priority="4796" stopIfTrue="1">
      <formula>O15&lt;=0</formula>
    </cfRule>
    <cfRule type="expression" dxfId="3764" priority="4797" stopIfTrue="1">
      <formula>O15&lt;1</formula>
    </cfRule>
    <cfRule type="expression" dxfId="3763" priority="4798">
      <formula>O15&gt;=1</formula>
    </cfRule>
  </conditionalFormatting>
  <conditionalFormatting sqref="O16:O18">
    <cfRule type="expression" dxfId="3762" priority="4791" stopIfTrue="1">
      <formula>O16=""</formula>
    </cfRule>
    <cfRule type="expression" dxfId="3761" priority="4792" stopIfTrue="1">
      <formula>O16&lt;=0</formula>
    </cfRule>
    <cfRule type="expression" dxfId="3760" priority="4793" stopIfTrue="1">
      <formula>O16&lt;1</formula>
    </cfRule>
    <cfRule type="expression" dxfId="3759" priority="4794">
      <formula>O16&gt;=1</formula>
    </cfRule>
  </conditionalFormatting>
  <conditionalFormatting sqref="O10">
    <cfRule type="expression" dxfId="3758" priority="4767" stopIfTrue="1">
      <formula>O10=""</formula>
    </cfRule>
    <cfRule type="expression" dxfId="3757" priority="4768" stopIfTrue="1">
      <formula>O10&lt;=0</formula>
    </cfRule>
    <cfRule type="expression" dxfId="3756" priority="4769" stopIfTrue="1">
      <formula>O10&lt;1</formula>
    </cfRule>
    <cfRule type="expression" dxfId="3755" priority="4770">
      <formula>O10&gt;=1</formula>
    </cfRule>
  </conditionalFormatting>
  <conditionalFormatting sqref="Q10">
    <cfRule type="expression" dxfId="3754" priority="4783" stopIfTrue="1">
      <formula>Q10=""</formula>
    </cfRule>
    <cfRule type="expression" dxfId="3753" priority="4784" stopIfTrue="1">
      <formula>Q10&lt;=0</formula>
    </cfRule>
    <cfRule type="expression" dxfId="3752" priority="4785" stopIfTrue="1">
      <formula>Q10&lt;1</formula>
    </cfRule>
    <cfRule type="expression" dxfId="3751" priority="4786">
      <formula>Q10&gt;=1</formula>
    </cfRule>
  </conditionalFormatting>
  <conditionalFormatting sqref="Q10">
    <cfRule type="expression" dxfId="3750" priority="4787" stopIfTrue="1">
      <formula>Q10=""</formula>
    </cfRule>
    <cfRule type="expression" dxfId="3749" priority="4788" stopIfTrue="1">
      <formula>Q10&lt;=0</formula>
    </cfRule>
    <cfRule type="expression" dxfId="3748" priority="4789" stopIfTrue="1">
      <formula>Q10&lt;1</formula>
    </cfRule>
    <cfRule type="expression" dxfId="3747" priority="4790">
      <formula>Q10&gt;=1</formula>
    </cfRule>
  </conditionalFormatting>
  <conditionalFormatting sqref="P10">
    <cfRule type="expression" dxfId="3746" priority="4775" stopIfTrue="1">
      <formula>P10=""</formula>
    </cfRule>
    <cfRule type="expression" dxfId="3745" priority="4776" stopIfTrue="1">
      <formula>P10&lt;=0</formula>
    </cfRule>
    <cfRule type="expression" dxfId="3744" priority="4777" stopIfTrue="1">
      <formula>P10&lt;1</formula>
    </cfRule>
    <cfRule type="expression" dxfId="3743" priority="4778">
      <formula>P10&gt;=1</formula>
    </cfRule>
  </conditionalFormatting>
  <conditionalFormatting sqref="P10">
    <cfRule type="expression" dxfId="3742" priority="4779" stopIfTrue="1">
      <formula>P10=""</formula>
    </cfRule>
    <cfRule type="expression" dxfId="3741" priority="4780" stopIfTrue="1">
      <formula>P10&lt;=0</formula>
    </cfRule>
    <cfRule type="expression" dxfId="3740" priority="4781" stopIfTrue="1">
      <formula>P10&lt;1</formula>
    </cfRule>
    <cfRule type="expression" dxfId="3739" priority="4782">
      <formula>P10&gt;=1</formula>
    </cfRule>
  </conditionalFormatting>
  <conditionalFormatting sqref="O10">
    <cfRule type="expression" dxfId="3738" priority="4771" stopIfTrue="1">
      <formula>O10=""</formula>
    </cfRule>
    <cfRule type="expression" dxfId="3737" priority="4772" stopIfTrue="1">
      <formula>O10&lt;=0</formula>
    </cfRule>
    <cfRule type="expression" dxfId="3736" priority="4773" stopIfTrue="1">
      <formula>O10&lt;1</formula>
    </cfRule>
    <cfRule type="expression" dxfId="3735" priority="4774">
      <formula>O10&gt;=1</formula>
    </cfRule>
  </conditionalFormatting>
  <conditionalFormatting sqref="O9">
    <cfRule type="expression" dxfId="3734" priority="4759" stopIfTrue="1">
      <formula>O9=""</formula>
    </cfRule>
    <cfRule type="expression" dxfId="3733" priority="4760" stopIfTrue="1">
      <formula>O9&lt;=0</formula>
    </cfRule>
    <cfRule type="expression" dxfId="3732" priority="4761" stopIfTrue="1">
      <formula>O9&lt;1</formula>
    </cfRule>
    <cfRule type="expression" dxfId="3731" priority="4762">
      <formula>O9&gt;=1</formula>
    </cfRule>
  </conditionalFormatting>
  <conditionalFormatting sqref="O9">
    <cfRule type="expression" dxfId="3730" priority="4763" stopIfTrue="1">
      <formula>O9=""</formula>
    </cfRule>
    <cfRule type="expression" dxfId="3729" priority="4764" stopIfTrue="1">
      <formula>O9&lt;=0</formula>
    </cfRule>
    <cfRule type="expression" dxfId="3728" priority="4765" stopIfTrue="1">
      <formula>O9&lt;1</formula>
    </cfRule>
    <cfRule type="expression" dxfId="3727" priority="4766">
      <formula>O9&gt;=1</formula>
    </cfRule>
  </conditionalFormatting>
  <conditionalFormatting sqref="O483:O485 S483:S485 W483:W485 AA485">
    <cfRule type="expression" dxfId="3726" priority="4755" stopIfTrue="1">
      <formula>O483=""</formula>
    </cfRule>
    <cfRule type="expression" dxfId="3725" priority="4756" stopIfTrue="1">
      <formula>O483&lt;=0</formula>
    </cfRule>
    <cfRule type="expression" dxfId="3724" priority="4757" stopIfTrue="1">
      <formula>O483&lt;1</formula>
    </cfRule>
    <cfRule type="expression" dxfId="3723" priority="4758">
      <formula>O483&gt;=1</formula>
    </cfRule>
  </conditionalFormatting>
  <conditionalFormatting sqref="O483:O485 S483:S485 W483:W485 AA485">
    <cfRule type="expression" dxfId="3722" priority="4751" stopIfTrue="1">
      <formula>O483=""</formula>
    </cfRule>
    <cfRule type="expression" dxfId="3721" priority="4752" stopIfTrue="1">
      <formula>O483&lt;=0</formula>
    </cfRule>
    <cfRule type="expression" dxfId="3720" priority="4753" stopIfTrue="1">
      <formula>O483&lt;1</formula>
    </cfRule>
    <cfRule type="expression" dxfId="3719" priority="4754">
      <formula>O483&gt;=1</formula>
    </cfRule>
  </conditionalFormatting>
  <conditionalFormatting sqref="T155:T158 T54:T56 T189 T280:T281 T395 T367 T175:T187 T68 T196:T211 T93 T81 T125:T129 T511:T512 T514:T517 T533:T534 T536:T539 T70:T73 T346:T349 T541:T546 T27:T52 T95:T99 T101:T106 T263:T275 T294:T303 T352:T360 T362:T365 T397:T401 T403:T406 T419:T423 T425:T428 T441:T447 T449:T452 T469:T472 T475:T485 T499:T504 T506:T509 T519:T526 T528:T531 T548:T551 T75 T369:T372 T385:T390 T243:T257 T307:T308 T310:T312 T320:T321 T553 T555:T573 T83:T87 T108:T119 T135:T139 T145:T149 T217:T218 T224 T230 T236 T287:T288 T334:T335 T408:T413 T430:T435 T454:T459 T131:T133 T283:T285 T314 T323 T325:T332 T374 T376:T379 T415 T417 T437 T439 T461 T463:T467">
    <cfRule type="expression" dxfId="3718" priority="4745" stopIfTrue="1">
      <formula>AND(U27="", V27="", W27="")</formula>
    </cfRule>
    <cfRule type="expression" dxfId="3717" priority="4746" stopIfTrue="1">
      <formula>AND(OR(U27&lt;&gt;"",V27&lt;&gt;"",W27&lt;&gt;""),OR(T27&lt;1,T27=""))</formula>
    </cfRule>
    <cfRule type="expression" dxfId="3716" priority="4747">
      <formula>AND(U27&lt;&gt;"",V27&lt;&gt;"",W27&lt;&gt;"",T27&gt;=1)</formula>
    </cfRule>
  </conditionalFormatting>
  <conditionalFormatting sqref="R483:R485">
    <cfRule type="expression" dxfId="3715" priority="4742" stopIfTrue="1">
      <formula>S483=""</formula>
    </cfRule>
    <cfRule type="expression" dxfId="3714" priority="4743" stopIfTrue="1">
      <formula>AND(S483&lt;&gt;"",R483&lt;1)</formula>
    </cfRule>
    <cfRule type="expression" dxfId="3713" priority="4744">
      <formula>AND(S483&lt;&gt;"",R483&gt;=1)</formula>
    </cfRule>
  </conditionalFormatting>
  <conditionalFormatting sqref="X483:X485">
    <cfRule type="expression" dxfId="3712" priority="4739" stopIfTrue="1">
      <formula>Y483=""</formula>
    </cfRule>
    <cfRule type="expression" dxfId="3711" priority="4740" stopIfTrue="1">
      <formula>AND(Y483&lt;&gt;"",X483&lt;1)</formula>
    </cfRule>
    <cfRule type="expression" dxfId="3710" priority="4741">
      <formula>AND(Y483&lt;&gt;"",X483&gt;=1)</formula>
    </cfRule>
  </conditionalFormatting>
  <conditionalFormatting sqref="Z483:Z485">
    <cfRule type="expression" dxfId="3709" priority="4736" stopIfTrue="1">
      <formula>AA483=""</formula>
    </cfRule>
    <cfRule type="expression" dxfId="3708" priority="4737" stopIfTrue="1">
      <formula>AND(AA483&lt;&gt;"",Z483&lt;1)</formula>
    </cfRule>
    <cfRule type="expression" dxfId="3707" priority="4738">
      <formula>AND(AA483&lt;&gt;"",Z483&gt;=1)</formula>
    </cfRule>
  </conditionalFormatting>
  <conditionalFormatting sqref="U483:U485">
    <cfRule type="expression" dxfId="3706" priority="4732" stopIfTrue="1">
      <formula>U483=""</formula>
    </cfRule>
    <cfRule type="expression" dxfId="3705" priority="4733" stopIfTrue="1">
      <formula>U483&lt;=0</formula>
    </cfRule>
    <cfRule type="expression" dxfId="3704" priority="4734" stopIfTrue="1">
      <formula>U483&lt;1</formula>
    </cfRule>
    <cfRule type="expression" dxfId="3703" priority="4735">
      <formula>U483&gt;=1</formula>
    </cfRule>
  </conditionalFormatting>
  <conditionalFormatting sqref="U483:U485">
    <cfRule type="expression" dxfId="3702" priority="4728" stopIfTrue="1">
      <formula>U483=""</formula>
    </cfRule>
    <cfRule type="expression" dxfId="3701" priority="4729" stopIfTrue="1">
      <formula>U483&lt;=0</formula>
    </cfRule>
    <cfRule type="expression" dxfId="3700" priority="4730" stopIfTrue="1">
      <formula>U483&lt;1</formula>
    </cfRule>
    <cfRule type="expression" dxfId="3699" priority="4731">
      <formula>U483&gt;=1</formula>
    </cfRule>
  </conditionalFormatting>
  <conditionalFormatting sqref="V395 V483:V485">
    <cfRule type="expression" dxfId="3698" priority="4724" stopIfTrue="1">
      <formula>V395=""</formula>
    </cfRule>
    <cfRule type="expression" dxfId="3697" priority="4725" stopIfTrue="1">
      <formula>V395&lt;=0</formula>
    </cfRule>
    <cfRule type="expression" dxfId="3696" priority="4726" stopIfTrue="1">
      <formula>V395&lt;1</formula>
    </cfRule>
    <cfRule type="expression" dxfId="3695" priority="4727">
      <formula>V395&gt;=1</formula>
    </cfRule>
  </conditionalFormatting>
  <conditionalFormatting sqref="V395 V483:V485">
    <cfRule type="expression" dxfId="3694" priority="4720" stopIfTrue="1">
      <formula>V395=""</formula>
    </cfRule>
    <cfRule type="expression" dxfId="3693" priority="4721" stopIfTrue="1">
      <formula>V395&lt;=0</formula>
    </cfRule>
    <cfRule type="expression" dxfId="3692" priority="4722" stopIfTrue="1">
      <formula>V395&lt;1</formula>
    </cfRule>
    <cfRule type="expression" dxfId="3691" priority="4723">
      <formula>V395&gt;=1</formula>
    </cfRule>
  </conditionalFormatting>
  <conditionalFormatting sqref="P483:P485">
    <cfRule type="expression" dxfId="3690" priority="4716" stopIfTrue="1">
      <formula>P483=""</formula>
    </cfRule>
    <cfRule type="expression" dxfId="3689" priority="4717" stopIfTrue="1">
      <formula>P483&lt;=0</formula>
    </cfRule>
    <cfRule type="expression" dxfId="3688" priority="4718" stopIfTrue="1">
      <formula>P483&lt;1</formula>
    </cfRule>
    <cfRule type="expression" dxfId="3687" priority="4719">
      <formula>P483&gt;=1</formula>
    </cfRule>
  </conditionalFormatting>
  <conditionalFormatting sqref="P483:P485">
    <cfRule type="expression" dxfId="3686" priority="4712" stopIfTrue="1">
      <formula>P483=""</formula>
    </cfRule>
    <cfRule type="expression" dxfId="3685" priority="4713" stopIfTrue="1">
      <formula>P483&lt;=0</formula>
    </cfRule>
    <cfRule type="expression" dxfId="3684" priority="4714" stopIfTrue="1">
      <formula>P483&lt;1</formula>
    </cfRule>
    <cfRule type="expression" dxfId="3683" priority="4715">
      <formula>P483&gt;=1</formula>
    </cfRule>
  </conditionalFormatting>
  <conditionalFormatting sqref="Q483:Q485">
    <cfRule type="expression" dxfId="3682" priority="4708" stopIfTrue="1">
      <formula>Q483=""</formula>
    </cfRule>
    <cfRule type="expression" dxfId="3681" priority="4709" stopIfTrue="1">
      <formula>Q483&lt;=0</formula>
    </cfRule>
    <cfRule type="expression" dxfId="3680" priority="4710" stopIfTrue="1">
      <formula>Q483&lt;1</formula>
    </cfRule>
    <cfRule type="expression" dxfId="3679" priority="4711">
      <formula>Q483&gt;=1</formula>
    </cfRule>
  </conditionalFormatting>
  <conditionalFormatting sqref="Q483:Q485">
    <cfRule type="expression" dxfId="3678" priority="4704" stopIfTrue="1">
      <formula>Q483=""</formula>
    </cfRule>
    <cfRule type="expression" dxfId="3677" priority="4705" stopIfTrue="1">
      <formula>Q483&lt;=0</formula>
    </cfRule>
    <cfRule type="expression" dxfId="3676" priority="4706" stopIfTrue="1">
      <formula>Q483&lt;1</formula>
    </cfRule>
    <cfRule type="expression" dxfId="3675" priority="4707">
      <formula>Q483&gt;=1</formula>
    </cfRule>
  </conditionalFormatting>
  <conditionalFormatting sqref="L561:L573">
    <cfRule type="expression" dxfId="3674" priority="4468" stopIfTrue="1">
      <formula>L561=""</formula>
    </cfRule>
    <cfRule type="expression" dxfId="3673" priority="4469" stopIfTrue="1">
      <formula>L561&lt;=0</formula>
    </cfRule>
    <cfRule type="expression" dxfId="3672" priority="4470" stopIfTrue="1">
      <formula>L561&lt;1</formula>
    </cfRule>
    <cfRule type="expression" dxfId="3671" priority="4471">
      <formula>L561&gt;=1</formula>
    </cfRule>
  </conditionalFormatting>
  <conditionalFormatting sqref="P561:P573">
    <cfRule type="expression" dxfId="3670" priority="4496" stopIfTrue="1">
      <formula>P561=""</formula>
    </cfRule>
    <cfRule type="expression" dxfId="3669" priority="4497" stopIfTrue="1">
      <formula>P561&lt;=0</formula>
    </cfRule>
    <cfRule type="expression" dxfId="3668" priority="4498" stopIfTrue="1">
      <formula>P561&lt;1</formula>
    </cfRule>
    <cfRule type="expression" dxfId="3667" priority="4499">
      <formula>P561&gt;=1</formula>
    </cfRule>
  </conditionalFormatting>
  <conditionalFormatting sqref="P561:P573">
    <cfRule type="expression" dxfId="3666" priority="4492" stopIfTrue="1">
      <formula>P561=""</formula>
    </cfRule>
    <cfRule type="expression" dxfId="3665" priority="4493" stopIfTrue="1">
      <formula>P561&lt;=0</formula>
    </cfRule>
    <cfRule type="expression" dxfId="3664" priority="4494" stopIfTrue="1">
      <formula>P561&lt;1</formula>
    </cfRule>
    <cfRule type="expression" dxfId="3663" priority="4495">
      <formula>P561&gt;=1</formula>
    </cfRule>
  </conditionalFormatting>
  <conditionalFormatting sqref="Q561:Q573">
    <cfRule type="expression" dxfId="3662" priority="4488" stopIfTrue="1">
      <formula>Q561=""</formula>
    </cfRule>
    <cfRule type="expression" dxfId="3661" priority="4489" stopIfTrue="1">
      <formula>Q561&lt;=0</formula>
    </cfRule>
    <cfRule type="expression" dxfId="3660" priority="4490" stopIfTrue="1">
      <formula>Q561&lt;1</formula>
    </cfRule>
    <cfRule type="expression" dxfId="3659" priority="4491">
      <formula>Q561&gt;=1</formula>
    </cfRule>
  </conditionalFormatting>
  <conditionalFormatting sqref="Q561:Q573">
    <cfRule type="expression" dxfId="3658" priority="4484" stopIfTrue="1">
      <formula>Q561=""</formula>
    </cfRule>
    <cfRule type="expression" dxfId="3657" priority="4485" stopIfTrue="1">
      <formula>Q561&lt;=0</formula>
    </cfRule>
    <cfRule type="expression" dxfId="3656" priority="4486" stopIfTrue="1">
      <formula>Q561&lt;1</formula>
    </cfRule>
    <cfRule type="expression" dxfId="3655" priority="4487">
      <formula>Q561&gt;=1</formula>
    </cfRule>
  </conditionalFormatting>
  <conditionalFormatting sqref="L483:L485">
    <cfRule type="expression" dxfId="3654" priority="4476" stopIfTrue="1">
      <formula>L483=""</formula>
    </cfRule>
    <cfRule type="expression" dxfId="3653" priority="4477" stopIfTrue="1">
      <formula>L483&lt;=0</formula>
    </cfRule>
    <cfRule type="expression" dxfId="3652" priority="4478" stopIfTrue="1">
      <formula>L483&lt;1</formula>
    </cfRule>
    <cfRule type="expression" dxfId="3651" priority="4479">
      <formula>L483&gt;=1</formula>
    </cfRule>
  </conditionalFormatting>
  <conditionalFormatting sqref="O27:O33 S27:S33 W27:W32 Y27:Y32 AA27:AA32">
    <cfRule type="expression" dxfId="3650" priority="4590" stopIfTrue="1">
      <formula>O27=""</formula>
    </cfRule>
    <cfRule type="expression" dxfId="3649" priority="4591" stopIfTrue="1">
      <formula>O27&lt;=0</formula>
    </cfRule>
    <cfRule type="expression" dxfId="3648" priority="4592" stopIfTrue="1">
      <formula>O27&lt;1</formula>
    </cfRule>
    <cfRule type="expression" dxfId="3647" priority="4593">
      <formula>O27&gt;=1</formula>
    </cfRule>
  </conditionalFormatting>
  <conditionalFormatting sqref="O27:O33 S27:S33 W27:W32 Y27:Y32 AA27:AA32">
    <cfRule type="expression" dxfId="3646" priority="4586" stopIfTrue="1">
      <formula>O27=""</formula>
    </cfRule>
    <cfRule type="expression" dxfId="3645" priority="4587" stopIfTrue="1">
      <formula>O27&lt;=0</formula>
    </cfRule>
    <cfRule type="expression" dxfId="3644" priority="4588" stopIfTrue="1">
      <formula>O27&lt;1</formula>
    </cfRule>
    <cfRule type="expression" dxfId="3643" priority="4589">
      <formula>O27&gt;=1</formula>
    </cfRule>
  </conditionalFormatting>
  <conditionalFormatting sqref="R27:R33">
    <cfRule type="expression" dxfId="3642" priority="4577" stopIfTrue="1">
      <formula>S27=""</formula>
    </cfRule>
    <cfRule type="expression" dxfId="3641" priority="4578" stopIfTrue="1">
      <formula>AND(S27&lt;&gt;"",R27&lt;1)</formula>
    </cfRule>
    <cfRule type="expression" dxfId="3640" priority="4579">
      <formula>AND(S27&lt;&gt;"",R27&gt;=1)</formula>
    </cfRule>
  </conditionalFormatting>
  <conditionalFormatting sqref="X27:X33">
    <cfRule type="expression" dxfId="3639" priority="4574" stopIfTrue="1">
      <formula>Y27=""</formula>
    </cfRule>
    <cfRule type="expression" dxfId="3638" priority="4575" stopIfTrue="1">
      <formula>AND(Y27&lt;&gt;"",X27&lt;1)</formula>
    </cfRule>
    <cfRule type="expression" dxfId="3637" priority="4576">
      <formula>AND(Y27&lt;&gt;"",X27&gt;=1)</formula>
    </cfRule>
  </conditionalFormatting>
  <conditionalFormatting sqref="Z27:Z33">
    <cfRule type="expression" dxfId="3636" priority="4571" stopIfTrue="1">
      <formula>AA27=""</formula>
    </cfRule>
    <cfRule type="expression" dxfId="3635" priority="4572" stopIfTrue="1">
      <formula>AND(AA27&lt;&gt;"",Z27&lt;1)</formula>
    </cfRule>
    <cfRule type="expression" dxfId="3634" priority="4573">
      <formula>AND(AA27&lt;&gt;"",Z27&gt;=1)</formula>
    </cfRule>
  </conditionalFormatting>
  <conditionalFormatting sqref="U27:U33">
    <cfRule type="expression" dxfId="3633" priority="4567" stopIfTrue="1">
      <formula>U27=""</formula>
    </cfRule>
    <cfRule type="expression" dxfId="3632" priority="4568" stopIfTrue="1">
      <formula>U27&lt;=0</formula>
    </cfRule>
    <cfRule type="expression" dxfId="3631" priority="4569" stopIfTrue="1">
      <formula>U27&lt;1</formula>
    </cfRule>
    <cfRule type="expression" dxfId="3630" priority="4570">
      <formula>U27&gt;=1</formula>
    </cfRule>
  </conditionalFormatting>
  <conditionalFormatting sqref="U27:U33">
    <cfRule type="expression" dxfId="3629" priority="4563" stopIfTrue="1">
      <formula>U27=""</formula>
    </cfRule>
    <cfRule type="expression" dxfId="3628" priority="4564" stopIfTrue="1">
      <formula>U27&lt;=0</formula>
    </cfRule>
    <cfRule type="expression" dxfId="3627" priority="4565" stopIfTrue="1">
      <formula>U27&lt;1</formula>
    </cfRule>
    <cfRule type="expression" dxfId="3626" priority="4566">
      <formula>U27&gt;=1</formula>
    </cfRule>
  </conditionalFormatting>
  <conditionalFormatting sqref="V27:V32">
    <cfRule type="expression" dxfId="3625" priority="4559" stopIfTrue="1">
      <formula>V27=""</formula>
    </cfRule>
    <cfRule type="expression" dxfId="3624" priority="4560" stopIfTrue="1">
      <formula>V27&lt;=0</formula>
    </cfRule>
    <cfRule type="expression" dxfId="3623" priority="4561" stopIfTrue="1">
      <formula>V27&lt;1</formula>
    </cfRule>
    <cfRule type="expression" dxfId="3622" priority="4562">
      <formula>V27&gt;=1</formula>
    </cfRule>
  </conditionalFormatting>
  <conditionalFormatting sqref="V27:V32">
    <cfRule type="expression" dxfId="3621" priority="4555" stopIfTrue="1">
      <formula>V27=""</formula>
    </cfRule>
    <cfRule type="expression" dxfId="3620" priority="4556" stopIfTrue="1">
      <formula>V27&lt;=0</formula>
    </cfRule>
    <cfRule type="expression" dxfId="3619" priority="4557" stopIfTrue="1">
      <formula>V27&lt;1</formula>
    </cfRule>
    <cfRule type="expression" dxfId="3618" priority="4558">
      <formula>V27&gt;=1</formula>
    </cfRule>
  </conditionalFormatting>
  <conditionalFormatting sqref="P27:P33">
    <cfRule type="expression" dxfId="3617" priority="4551" stopIfTrue="1">
      <formula>P27=""</formula>
    </cfRule>
    <cfRule type="expression" dxfId="3616" priority="4552" stopIfTrue="1">
      <formula>P27&lt;=0</formula>
    </cfRule>
    <cfRule type="expression" dxfId="3615" priority="4553" stopIfTrue="1">
      <formula>P27&lt;1</formula>
    </cfRule>
    <cfRule type="expression" dxfId="3614" priority="4554">
      <formula>P27&gt;=1</formula>
    </cfRule>
  </conditionalFormatting>
  <conditionalFormatting sqref="P27:P33">
    <cfRule type="expression" dxfId="3613" priority="4547" stopIfTrue="1">
      <formula>P27=""</formula>
    </cfRule>
    <cfRule type="expression" dxfId="3612" priority="4548" stopIfTrue="1">
      <formula>P27&lt;=0</formula>
    </cfRule>
    <cfRule type="expression" dxfId="3611" priority="4549" stopIfTrue="1">
      <formula>P27&lt;1</formula>
    </cfRule>
    <cfRule type="expression" dxfId="3610" priority="4550">
      <formula>P27&gt;=1</formula>
    </cfRule>
  </conditionalFormatting>
  <conditionalFormatting sqref="Q27:Q33">
    <cfRule type="expression" dxfId="3609" priority="4543" stopIfTrue="1">
      <formula>Q27=""</formula>
    </cfRule>
    <cfRule type="expression" dxfId="3608" priority="4544" stopIfTrue="1">
      <formula>Q27&lt;=0</formula>
    </cfRule>
    <cfRule type="expression" dxfId="3607" priority="4545" stopIfTrue="1">
      <formula>Q27&lt;1</formula>
    </cfRule>
    <cfRule type="expression" dxfId="3606" priority="4546">
      <formula>Q27&gt;=1</formula>
    </cfRule>
  </conditionalFormatting>
  <conditionalFormatting sqref="Q27:Q33">
    <cfRule type="expression" dxfId="3605" priority="4539" stopIfTrue="1">
      <formula>Q27=""</formula>
    </cfRule>
    <cfRule type="expression" dxfId="3604" priority="4540" stopIfTrue="1">
      <formula>Q27&lt;=0</formula>
    </cfRule>
    <cfRule type="expression" dxfId="3603" priority="4541" stopIfTrue="1">
      <formula>Q27&lt;1</formula>
    </cfRule>
    <cfRule type="expression" dxfId="3602" priority="4542">
      <formula>Q27&gt;=1</formula>
    </cfRule>
  </conditionalFormatting>
  <conditionalFormatting sqref="O561:O573 S561:S573 W561:W562 Y561:Y562 AA561:AA562 AA564:AA570 Y564:Y570 W564:W570 AA572:AA573 Y572:Y573 W572:W573">
    <cfRule type="expression" dxfId="3601" priority="4535" stopIfTrue="1">
      <formula>O561=""</formula>
    </cfRule>
    <cfRule type="expression" dxfId="3600" priority="4536" stopIfTrue="1">
      <formula>O561&lt;=0</formula>
    </cfRule>
    <cfRule type="expression" dxfId="3599" priority="4537" stopIfTrue="1">
      <formula>O561&lt;1</formula>
    </cfRule>
    <cfRule type="expression" dxfId="3598" priority="4538">
      <formula>O561&gt;=1</formula>
    </cfRule>
  </conditionalFormatting>
  <conditionalFormatting sqref="O561:O573 S561:S573 W561:W562 Y561:Y562 AA561:AA562 AA564:AA570 Y564:Y570 W564:W570 AA572:AA573 Y572:Y573 W572:W573">
    <cfRule type="expression" dxfId="3597" priority="4531" stopIfTrue="1">
      <formula>O561=""</formula>
    </cfRule>
    <cfRule type="expression" dxfId="3596" priority="4532" stopIfTrue="1">
      <formula>O561&lt;=0</formula>
    </cfRule>
    <cfRule type="expression" dxfId="3595" priority="4533" stopIfTrue="1">
      <formula>O561&lt;1</formula>
    </cfRule>
    <cfRule type="expression" dxfId="3594" priority="4534">
      <formula>O561&gt;=1</formula>
    </cfRule>
  </conditionalFormatting>
  <conditionalFormatting sqref="T561:T573">
    <cfRule type="expression" dxfId="3593" priority="4525" stopIfTrue="1">
      <formula>AND(U561="", V561="", W561="")</formula>
    </cfRule>
    <cfRule type="expression" dxfId="3592" priority="4526" stopIfTrue="1">
      <formula>AND(OR(U561&lt;&gt;"",V561&lt;&gt;"",W561&lt;&gt;""),OR(T561&lt;1,T561=""))</formula>
    </cfRule>
    <cfRule type="expression" dxfId="3591" priority="4527">
      <formula>AND(U561&lt;&gt;"",V561&lt;&gt;"",W561&lt;&gt;"",T561&gt;=1)</formula>
    </cfRule>
  </conditionalFormatting>
  <conditionalFormatting sqref="R561:R573">
    <cfRule type="expression" dxfId="3590" priority="4522" stopIfTrue="1">
      <formula>S561=""</formula>
    </cfRule>
    <cfRule type="expression" dxfId="3589" priority="4523" stopIfTrue="1">
      <formula>AND(S561&lt;&gt;"",R561&lt;1)</formula>
    </cfRule>
    <cfRule type="expression" dxfId="3588" priority="4524">
      <formula>AND(S561&lt;&gt;"",R561&gt;=1)</formula>
    </cfRule>
  </conditionalFormatting>
  <conditionalFormatting sqref="X561:X573">
    <cfRule type="expression" dxfId="3587" priority="4519" stopIfTrue="1">
      <formula>Y561=""</formula>
    </cfRule>
    <cfRule type="expression" dxfId="3586" priority="4520" stopIfTrue="1">
      <formula>AND(Y561&lt;&gt;"",X561&lt;1)</formula>
    </cfRule>
    <cfRule type="expression" dxfId="3585" priority="4521">
      <formula>AND(Y561&lt;&gt;"",X561&gt;=1)</formula>
    </cfRule>
  </conditionalFormatting>
  <conditionalFormatting sqref="Z561:Z573">
    <cfRule type="expression" dxfId="3584" priority="4516" stopIfTrue="1">
      <formula>AA561=""</formula>
    </cfRule>
    <cfRule type="expression" dxfId="3583" priority="4517" stopIfTrue="1">
      <formula>AND(AA561&lt;&gt;"",Z561&lt;1)</formula>
    </cfRule>
    <cfRule type="expression" dxfId="3582" priority="4518">
      <formula>AND(AA561&lt;&gt;"",Z561&gt;=1)</formula>
    </cfRule>
  </conditionalFormatting>
  <conditionalFormatting sqref="U561:U567 U569:U572">
    <cfRule type="expression" dxfId="3581" priority="4512" stopIfTrue="1">
      <formula>U561=""</formula>
    </cfRule>
    <cfRule type="expression" dxfId="3580" priority="4513" stopIfTrue="1">
      <formula>U561&lt;=0</formula>
    </cfRule>
    <cfRule type="expression" dxfId="3579" priority="4514" stopIfTrue="1">
      <formula>U561&lt;1</formula>
    </cfRule>
    <cfRule type="expression" dxfId="3578" priority="4515">
      <formula>U561&gt;=1</formula>
    </cfRule>
  </conditionalFormatting>
  <conditionalFormatting sqref="U561:U567 U569:U572">
    <cfRule type="expression" dxfId="3577" priority="4508" stopIfTrue="1">
      <formula>U561=""</formula>
    </cfRule>
    <cfRule type="expression" dxfId="3576" priority="4509" stopIfTrue="1">
      <formula>U561&lt;=0</formula>
    </cfRule>
    <cfRule type="expression" dxfId="3575" priority="4510" stopIfTrue="1">
      <formula>U561&lt;1</formula>
    </cfRule>
    <cfRule type="expression" dxfId="3574" priority="4511">
      <formula>U561&gt;=1</formula>
    </cfRule>
  </conditionalFormatting>
  <conditionalFormatting sqref="V561:V562 V564:V567 V569:V570 V572">
    <cfRule type="expression" dxfId="3573" priority="4504" stopIfTrue="1">
      <formula>V561=""</formula>
    </cfRule>
    <cfRule type="expression" dxfId="3572" priority="4505" stopIfTrue="1">
      <formula>V561&lt;=0</formula>
    </cfRule>
    <cfRule type="expression" dxfId="3571" priority="4506" stopIfTrue="1">
      <formula>V561&lt;1</formula>
    </cfRule>
    <cfRule type="expression" dxfId="3570" priority="4507">
      <formula>V561&gt;=1</formula>
    </cfRule>
  </conditionalFormatting>
  <conditionalFormatting sqref="V561:V562 V564:V567 V569:V570 V572">
    <cfRule type="expression" dxfId="3569" priority="4500" stopIfTrue="1">
      <formula>V561=""</formula>
    </cfRule>
    <cfRule type="expression" dxfId="3568" priority="4501" stopIfTrue="1">
      <formula>V561&lt;=0</formula>
    </cfRule>
    <cfRule type="expression" dxfId="3567" priority="4502" stopIfTrue="1">
      <formula>V561&lt;1</formula>
    </cfRule>
    <cfRule type="expression" dxfId="3566" priority="4503">
      <formula>V561&gt;=1</formula>
    </cfRule>
  </conditionalFormatting>
  <conditionalFormatting sqref="N483:N485 N68 N81 N125:N129 N93 N135:N139 N145:N149 N155:N158 N196:N211 N224 N230 N236 N263:N275 N294:N303 N287:N288 N320:N321 N310:N312 N54:N56 N75 N101:N106 N189 N217:N218 N280:N281 N307:N308 N369:N372 N334:N335 N362:N365 N385:N393 N395 N367 N397:N401 N403:N406 N419:N423 N425:N428 N430:N435 N408:N413 N441:N447 N449:N452 N465:N467 N469:N472 N474:N481 N454:N459 N492 N494:N504 N506:N509 N511:N512 N514:N526 N528:N531 N533:N534 N536:N546 N548:N551 N553 N175:N187 N27:N52 N108:N119 N242:N257 N352:N360 N555:N573 N70:N73 N83:N87 N95:N99 N346:N349 N131:N133 N283:N285 N314 N323 N325:N332 N374 N376:N383 N415 N417 N437 N439 N461 N463">
    <cfRule type="expression" dxfId="3565" priority="4528" stopIfTrue="1">
      <formula>AND(O27="",P27="",Q27="")</formula>
    </cfRule>
    <cfRule type="expression" dxfId="3564" priority="4529" stopIfTrue="1">
      <formula>AND(OR(O27&lt;&gt;"",P27&lt;&gt;"",Q27&lt;&gt;""),OR(N27&lt;1,N27=""))</formula>
    </cfRule>
    <cfRule type="expression" dxfId="3563" priority="4585">
      <formula>AND(O27&lt;&gt;"",P27&lt;&gt;"",Q27&lt;&gt;"",N27&gt;=1)</formula>
    </cfRule>
  </conditionalFormatting>
  <conditionalFormatting sqref="V386:V389">
    <cfRule type="expression" dxfId="3562" priority="4464" stopIfTrue="1">
      <formula>V386=""</formula>
    </cfRule>
    <cfRule type="expression" dxfId="3561" priority="4465" stopIfTrue="1">
      <formula>V386&lt;=0</formula>
    </cfRule>
    <cfRule type="expression" dxfId="3560" priority="4466" stopIfTrue="1">
      <formula>V386&lt;1</formula>
    </cfRule>
    <cfRule type="expression" dxfId="3559" priority="4467">
      <formula>V386&gt;=1</formula>
    </cfRule>
  </conditionalFormatting>
  <conditionalFormatting sqref="V386:V389">
    <cfRule type="expression" dxfId="3558" priority="4460" stopIfTrue="1">
      <formula>V386=""</formula>
    </cfRule>
    <cfRule type="expression" dxfId="3557" priority="4461" stopIfTrue="1">
      <formula>V386&lt;=0</formula>
    </cfRule>
    <cfRule type="expression" dxfId="3556" priority="4462" stopIfTrue="1">
      <formula>V386&lt;1</formula>
    </cfRule>
    <cfRule type="expression" dxfId="3555" priority="4463">
      <formula>V386&gt;=1</formula>
    </cfRule>
  </conditionalFormatting>
  <conditionalFormatting sqref="V386:V389">
    <cfRule type="expression" dxfId="3554" priority="4456" stopIfTrue="1">
      <formula>V386=""</formula>
    </cfRule>
    <cfRule type="expression" dxfId="3553" priority="4457" stopIfTrue="1">
      <formula>V386&lt;=0</formula>
    </cfRule>
    <cfRule type="expression" dxfId="3552" priority="4458" stopIfTrue="1">
      <formula>V386&lt;1</formula>
    </cfRule>
    <cfRule type="expression" dxfId="3551" priority="4459">
      <formula>V386&gt;=1</formula>
    </cfRule>
  </conditionalFormatting>
  <conditionalFormatting sqref="V386:V389">
    <cfRule type="expression" dxfId="3550" priority="4452" stopIfTrue="1">
      <formula>V386=""</formula>
    </cfRule>
    <cfRule type="expression" dxfId="3549" priority="4453" stopIfTrue="1">
      <formula>V386&lt;=0</formula>
    </cfRule>
    <cfRule type="expression" dxfId="3548" priority="4454" stopIfTrue="1">
      <formula>V386&lt;1</formula>
    </cfRule>
    <cfRule type="expression" dxfId="3547" priority="4455">
      <formula>V386&gt;=1</formula>
    </cfRule>
  </conditionalFormatting>
  <conditionalFormatting sqref="AA464 Y464 W464 S464 O464">
    <cfRule type="expression" dxfId="3546" priority="4448" stopIfTrue="1">
      <formula>O464=""</formula>
    </cfRule>
    <cfRule type="expression" dxfId="3545" priority="4449" stopIfTrue="1">
      <formula>O464&lt;=0</formula>
    </cfRule>
    <cfRule type="expression" dxfId="3544" priority="4450" stopIfTrue="1">
      <formula>O464&lt;1</formula>
    </cfRule>
    <cfRule type="expression" dxfId="3543" priority="4451">
      <formula>O464&gt;=1</formula>
    </cfRule>
  </conditionalFormatting>
  <conditionalFormatting sqref="AA464 Y464 W464 S464 O464">
    <cfRule type="expression" dxfId="3542" priority="4444" stopIfTrue="1">
      <formula>O464=""</formula>
    </cfRule>
    <cfRule type="expression" dxfId="3541" priority="4445" stopIfTrue="1">
      <formula>O464&lt;=0</formula>
    </cfRule>
    <cfRule type="expression" dxfId="3540" priority="4446" stopIfTrue="1">
      <formula>O464&lt;1</formula>
    </cfRule>
    <cfRule type="expression" dxfId="3539" priority="4447">
      <formula>O464&gt;=1</formula>
    </cfRule>
  </conditionalFormatting>
  <conditionalFormatting sqref="T464">
    <cfRule type="expression" dxfId="3538" priority="4441" stopIfTrue="1">
      <formula>AND(U464="", V464="", W464="")</formula>
    </cfRule>
    <cfRule type="expression" dxfId="3537" priority="4442" stopIfTrue="1">
      <formula>AND(U464&lt;&gt;"",V464&lt;&gt;"",W464&lt;&gt;"",T464&lt;1)</formula>
    </cfRule>
    <cfRule type="expression" dxfId="3536" priority="4443">
      <formula>AND(U464&lt;&gt;"",V464&lt;&gt;"",W464&lt;&gt;"",T464&gt;=1)</formula>
    </cfRule>
  </conditionalFormatting>
  <conditionalFormatting sqref="R464">
    <cfRule type="expression" dxfId="3535" priority="4438" stopIfTrue="1">
      <formula>S464=""</formula>
    </cfRule>
    <cfRule type="expression" dxfId="3534" priority="4439" stopIfTrue="1">
      <formula>AND(S464&lt;&gt;"",R464&lt;1)</formula>
    </cfRule>
    <cfRule type="expression" dxfId="3533" priority="4440">
      <formula>AND(S464&lt;&gt;"",R464&gt;=1)</formula>
    </cfRule>
  </conditionalFormatting>
  <conditionalFormatting sqref="X464">
    <cfRule type="expression" dxfId="3532" priority="4435" stopIfTrue="1">
      <formula>Y464=""</formula>
    </cfRule>
    <cfRule type="expression" dxfId="3531" priority="4436" stopIfTrue="1">
      <formula>AND(Y464&lt;&gt;"",X464&lt;1)</formula>
    </cfRule>
    <cfRule type="expression" dxfId="3530" priority="4437">
      <formula>AND(Y464&lt;&gt;"",X464&gt;=1)</formula>
    </cfRule>
  </conditionalFormatting>
  <conditionalFormatting sqref="Z464">
    <cfRule type="expression" dxfId="3529" priority="4432" stopIfTrue="1">
      <formula>AA464=""</formula>
    </cfRule>
    <cfRule type="expression" dxfId="3528" priority="4433" stopIfTrue="1">
      <formula>AND(AA464&lt;&gt;"",Z464&lt;1)</formula>
    </cfRule>
    <cfRule type="expression" dxfId="3527" priority="4434">
      <formula>AND(AA464&lt;&gt;"",Z464&gt;=1)</formula>
    </cfRule>
  </conditionalFormatting>
  <conditionalFormatting sqref="U464">
    <cfRule type="expression" dxfId="3526" priority="4428" stopIfTrue="1">
      <formula>U464=""</formula>
    </cfRule>
    <cfRule type="expression" dxfId="3525" priority="4429" stopIfTrue="1">
      <formula>U464&lt;=0</formula>
    </cfRule>
    <cfRule type="expression" dxfId="3524" priority="4430" stopIfTrue="1">
      <formula>U464&lt;1</formula>
    </cfRule>
    <cfRule type="expression" dxfId="3523" priority="4431">
      <formula>U464&gt;=1</formula>
    </cfRule>
  </conditionalFormatting>
  <conditionalFormatting sqref="U464">
    <cfRule type="expression" dxfId="3522" priority="4424" stopIfTrue="1">
      <formula>U464=""</formula>
    </cfRule>
    <cfRule type="expression" dxfId="3521" priority="4425" stopIfTrue="1">
      <formula>U464&lt;=0</formula>
    </cfRule>
    <cfRule type="expression" dxfId="3520" priority="4426" stopIfTrue="1">
      <formula>U464&lt;1</formula>
    </cfRule>
    <cfRule type="expression" dxfId="3519" priority="4427">
      <formula>U464&gt;=1</formula>
    </cfRule>
  </conditionalFormatting>
  <conditionalFormatting sqref="V464">
    <cfRule type="expression" dxfId="3518" priority="4420" stopIfTrue="1">
      <formula>V464=""</formula>
    </cfRule>
    <cfRule type="expression" dxfId="3517" priority="4421" stopIfTrue="1">
      <formula>V464&lt;=0</formula>
    </cfRule>
    <cfRule type="expression" dxfId="3516" priority="4422" stopIfTrue="1">
      <formula>V464&lt;1</formula>
    </cfRule>
    <cfRule type="expression" dxfId="3515" priority="4423">
      <formula>V464&gt;=1</formula>
    </cfRule>
  </conditionalFormatting>
  <conditionalFormatting sqref="V464">
    <cfRule type="expression" dxfId="3514" priority="4416" stopIfTrue="1">
      <formula>V464=""</formula>
    </cfRule>
    <cfRule type="expression" dxfId="3513" priority="4417" stopIfTrue="1">
      <formula>V464&lt;=0</formula>
    </cfRule>
    <cfRule type="expression" dxfId="3512" priority="4418" stopIfTrue="1">
      <formula>V464&lt;1</formula>
    </cfRule>
    <cfRule type="expression" dxfId="3511" priority="4419">
      <formula>V464&gt;=1</formula>
    </cfRule>
  </conditionalFormatting>
  <conditionalFormatting sqref="P464">
    <cfRule type="expression" dxfId="3510" priority="4412" stopIfTrue="1">
      <formula>P464=""</formula>
    </cfRule>
    <cfRule type="expression" dxfId="3509" priority="4413" stopIfTrue="1">
      <formula>P464&lt;=0</formula>
    </cfRule>
    <cfRule type="expression" dxfId="3508" priority="4414" stopIfTrue="1">
      <formula>P464&lt;1</formula>
    </cfRule>
    <cfRule type="expression" dxfId="3507" priority="4415">
      <formula>P464&gt;=1</formula>
    </cfRule>
  </conditionalFormatting>
  <conditionalFormatting sqref="P464">
    <cfRule type="expression" dxfId="3506" priority="4408" stopIfTrue="1">
      <formula>P464=""</formula>
    </cfRule>
    <cfRule type="expression" dxfId="3505" priority="4409" stopIfTrue="1">
      <formula>P464&lt;=0</formula>
    </cfRule>
    <cfRule type="expression" dxfId="3504" priority="4410" stopIfTrue="1">
      <formula>P464&lt;1</formula>
    </cfRule>
    <cfRule type="expression" dxfId="3503" priority="4411">
      <formula>P464&gt;=1</formula>
    </cfRule>
  </conditionalFormatting>
  <conditionalFormatting sqref="Q464">
    <cfRule type="expression" dxfId="3502" priority="4404" stopIfTrue="1">
      <formula>Q464=""</formula>
    </cfRule>
    <cfRule type="expression" dxfId="3501" priority="4405" stopIfTrue="1">
      <formula>Q464&lt;=0</formula>
    </cfRule>
    <cfRule type="expression" dxfId="3500" priority="4406" stopIfTrue="1">
      <formula>Q464&lt;1</formula>
    </cfRule>
    <cfRule type="expression" dxfId="3499" priority="4407">
      <formula>Q464&gt;=1</formula>
    </cfRule>
  </conditionalFormatting>
  <conditionalFormatting sqref="Q464">
    <cfRule type="expression" dxfId="3498" priority="4400" stopIfTrue="1">
      <formula>Q464=""</formula>
    </cfRule>
    <cfRule type="expression" dxfId="3497" priority="4401" stopIfTrue="1">
      <formula>Q464&lt;=0</formula>
    </cfRule>
    <cfRule type="expression" dxfId="3496" priority="4402" stopIfTrue="1">
      <formula>Q464&lt;1</formula>
    </cfRule>
    <cfRule type="expression" dxfId="3495" priority="4403">
      <formula>Q464&gt;=1</formula>
    </cfRule>
  </conditionalFormatting>
  <conditionalFormatting sqref="AA464 Y464 W464 S464 O464">
    <cfRule type="expression" dxfId="3494" priority="4396" stopIfTrue="1">
      <formula>O464=""</formula>
    </cfRule>
    <cfRule type="expression" dxfId="3493" priority="4397" stopIfTrue="1">
      <formula>O464&lt;=0</formula>
    </cfRule>
    <cfRule type="expression" dxfId="3492" priority="4398" stopIfTrue="1">
      <formula>O464&lt;1</formula>
    </cfRule>
    <cfRule type="expression" dxfId="3491" priority="4399">
      <formula>O464&gt;=1</formula>
    </cfRule>
  </conditionalFormatting>
  <conditionalFormatting sqref="AA464 Y464 W464 S464 O464">
    <cfRule type="expression" dxfId="3490" priority="4392" stopIfTrue="1">
      <formula>O464=""</formula>
    </cfRule>
    <cfRule type="expression" dxfId="3489" priority="4393" stopIfTrue="1">
      <formula>O464&lt;=0</formula>
    </cfRule>
    <cfRule type="expression" dxfId="3488" priority="4394" stopIfTrue="1">
      <formula>O464&lt;1</formula>
    </cfRule>
    <cfRule type="expression" dxfId="3487" priority="4395">
      <formula>O464&gt;=1</formula>
    </cfRule>
  </conditionalFormatting>
  <conditionalFormatting sqref="T464">
    <cfRule type="expression" dxfId="3486" priority="4389" stopIfTrue="1">
      <formula>AND(U464="", V464="", W464="")</formula>
    </cfRule>
    <cfRule type="expression" dxfId="3485" priority="4390" stopIfTrue="1">
      <formula>AND(OR(U464&lt;&gt;"",V464&lt;&gt;"",W464&lt;&gt;""),OR(T464&lt;1,T464=""))</formula>
    </cfRule>
    <cfRule type="expression" dxfId="3484" priority="4391">
      <formula>AND(U464&lt;&gt;"",V464&lt;&gt;"",W464&lt;&gt;"",T464&gt;=1)</formula>
    </cfRule>
  </conditionalFormatting>
  <conditionalFormatting sqref="R464">
    <cfRule type="expression" dxfId="3483" priority="4386" stopIfTrue="1">
      <formula>S464=""</formula>
    </cfRule>
    <cfRule type="expression" dxfId="3482" priority="4387" stopIfTrue="1">
      <formula>AND(S464&lt;&gt;"",R464&lt;1)</formula>
    </cfRule>
    <cfRule type="expression" dxfId="3481" priority="4388">
      <formula>AND(S464&lt;&gt;"",R464&gt;=1)</formula>
    </cfRule>
  </conditionalFormatting>
  <conditionalFormatting sqref="X464">
    <cfRule type="expression" dxfId="3480" priority="4383" stopIfTrue="1">
      <formula>Y464=""</formula>
    </cfRule>
    <cfRule type="expression" dxfId="3479" priority="4384" stopIfTrue="1">
      <formula>AND(Y464&lt;&gt;"",X464&lt;1)</formula>
    </cfRule>
    <cfRule type="expression" dxfId="3478" priority="4385">
      <formula>AND(Y464&lt;&gt;"",X464&gt;=1)</formula>
    </cfRule>
  </conditionalFormatting>
  <conditionalFormatting sqref="Z464">
    <cfRule type="expression" dxfId="3477" priority="4380" stopIfTrue="1">
      <formula>AA464=""</formula>
    </cfRule>
    <cfRule type="expression" dxfId="3476" priority="4381" stopIfTrue="1">
      <formula>AND(AA464&lt;&gt;"",Z464&lt;1)</formula>
    </cfRule>
    <cfRule type="expression" dxfId="3475" priority="4382">
      <formula>AND(AA464&lt;&gt;"",Z464&gt;=1)</formula>
    </cfRule>
  </conditionalFormatting>
  <conditionalFormatting sqref="U464">
    <cfRule type="expression" dxfId="3474" priority="4376" stopIfTrue="1">
      <formula>U464=""</formula>
    </cfRule>
    <cfRule type="expression" dxfId="3473" priority="4377" stopIfTrue="1">
      <formula>U464&lt;=0</formula>
    </cfRule>
    <cfRule type="expression" dxfId="3472" priority="4378" stopIfTrue="1">
      <formula>U464&lt;1</formula>
    </cfRule>
    <cfRule type="expression" dxfId="3471" priority="4379">
      <formula>U464&gt;=1</formula>
    </cfRule>
  </conditionalFormatting>
  <conditionalFormatting sqref="U464">
    <cfRule type="expression" dxfId="3470" priority="4372" stopIfTrue="1">
      <formula>U464=""</formula>
    </cfRule>
    <cfRule type="expression" dxfId="3469" priority="4373" stopIfTrue="1">
      <formula>U464&lt;=0</formula>
    </cfRule>
    <cfRule type="expression" dxfId="3468" priority="4374" stopIfTrue="1">
      <formula>U464&lt;1</formula>
    </cfRule>
    <cfRule type="expression" dxfId="3467" priority="4375">
      <formula>U464&gt;=1</formula>
    </cfRule>
  </conditionalFormatting>
  <conditionalFormatting sqref="V464">
    <cfRule type="expression" dxfId="3466" priority="4368" stopIfTrue="1">
      <formula>V464=""</formula>
    </cfRule>
    <cfRule type="expression" dxfId="3465" priority="4369" stopIfTrue="1">
      <formula>V464&lt;=0</formula>
    </cfRule>
    <cfRule type="expression" dxfId="3464" priority="4370" stopIfTrue="1">
      <formula>V464&lt;1</formula>
    </cfRule>
    <cfRule type="expression" dxfId="3463" priority="4371">
      <formula>V464&gt;=1</formula>
    </cfRule>
  </conditionalFormatting>
  <conditionalFormatting sqref="V464">
    <cfRule type="expression" dxfId="3462" priority="4364" stopIfTrue="1">
      <formula>V464=""</formula>
    </cfRule>
    <cfRule type="expression" dxfId="3461" priority="4365" stopIfTrue="1">
      <formula>V464&lt;=0</formula>
    </cfRule>
    <cfRule type="expression" dxfId="3460" priority="4366" stopIfTrue="1">
      <formula>V464&lt;1</formula>
    </cfRule>
    <cfRule type="expression" dxfId="3459" priority="4367">
      <formula>V464&gt;=1</formula>
    </cfRule>
  </conditionalFormatting>
  <conditionalFormatting sqref="P464">
    <cfRule type="expression" dxfId="3458" priority="4360" stopIfTrue="1">
      <formula>P464=""</formula>
    </cfRule>
    <cfRule type="expression" dxfId="3457" priority="4361" stopIfTrue="1">
      <formula>P464&lt;=0</formula>
    </cfRule>
    <cfRule type="expression" dxfId="3456" priority="4362" stopIfTrue="1">
      <formula>P464&lt;1</formula>
    </cfRule>
    <cfRule type="expression" dxfId="3455" priority="4363">
      <formula>P464&gt;=1</formula>
    </cfRule>
  </conditionalFormatting>
  <conditionalFormatting sqref="P464">
    <cfRule type="expression" dxfId="3454" priority="4356" stopIfTrue="1">
      <formula>P464=""</formula>
    </cfRule>
    <cfRule type="expression" dxfId="3453" priority="4357" stopIfTrue="1">
      <formula>P464&lt;=0</formula>
    </cfRule>
    <cfRule type="expression" dxfId="3452" priority="4358" stopIfTrue="1">
      <formula>P464&lt;1</formula>
    </cfRule>
    <cfRule type="expression" dxfId="3451" priority="4359">
      <formula>P464&gt;=1</formula>
    </cfRule>
  </conditionalFormatting>
  <conditionalFormatting sqref="Q464">
    <cfRule type="expression" dxfId="3450" priority="4352" stopIfTrue="1">
      <formula>Q464=""</formula>
    </cfRule>
    <cfRule type="expression" dxfId="3449" priority="4353" stopIfTrue="1">
      <formula>Q464&lt;=0</formula>
    </cfRule>
    <cfRule type="expression" dxfId="3448" priority="4354" stopIfTrue="1">
      <formula>Q464&lt;1</formula>
    </cfRule>
    <cfRule type="expression" dxfId="3447" priority="4355">
      <formula>Q464&gt;=1</formula>
    </cfRule>
  </conditionalFormatting>
  <conditionalFormatting sqref="Q464">
    <cfRule type="expression" dxfId="3446" priority="4348" stopIfTrue="1">
      <formula>Q464=""</formula>
    </cfRule>
    <cfRule type="expression" dxfId="3445" priority="4349" stopIfTrue="1">
      <formula>Q464&lt;=0</formula>
    </cfRule>
    <cfRule type="expression" dxfId="3444" priority="4350" stopIfTrue="1">
      <formula>Q464&lt;1</formula>
    </cfRule>
    <cfRule type="expression" dxfId="3443" priority="4351">
      <formula>Q464&gt;=1</formula>
    </cfRule>
  </conditionalFormatting>
  <conditionalFormatting sqref="L464">
    <cfRule type="expression" dxfId="3442" priority="4338" stopIfTrue="1">
      <formula>L464=""</formula>
    </cfRule>
    <cfRule type="expression" dxfId="3441" priority="4339" stopIfTrue="1">
      <formula>L464&lt;=0</formula>
    </cfRule>
    <cfRule type="expression" dxfId="3440" priority="4340" stopIfTrue="1">
      <formula>L464&lt;1</formula>
    </cfRule>
    <cfRule type="expression" dxfId="3439" priority="4341">
      <formula>L464&gt;=1</formula>
    </cfRule>
  </conditionalFormatting>
  <conditionalFormatting sqref="N464">
    <cfRule type="expression" dxfId="3438" priority="4342" stopIfTrue="1">
      <formula>AND(O464="",P464="",Q464="")</formula>
    </cfRule>
    <cfRule type="expression" dxfId="3437" priority="4343" stopIfTrue="1">
      <formula>AND(OR(O464&lt;&gt;"",P464&lt;&gt;"",Q464&lt;&gt;""),OR(N464&lt;1,N464=""))</formula>
    </cfRule>
    <cfRule type="expression" dxfId="3436" priority="4347">
      <formula>AND(O464&lt;&gt;"",P464&lt;&gt;"",Q464&lt;&gt;"",N464&gt;=1)</formula>
    </cfRule>
  </conditionalFormatting>
  <conditionalFormatting sqref="T464">
    <cfRule type="expression" dxfId="3435" priority="4344" stopIfTrue="1">
      <formula>AND(U464="", V464="", W464="")</formula>
    </cfRule>
    <cfRule type="expression" dxfId="3434" priority="4345" stopIfTrue="1">
      <formula>AND(OR(U464&lt;&gt;"",V464&lt;&gt;"",W464&lt;&gt;""),OR(T464&lt;1,T464=""))</formula>
    </cfRule>
    <cfRule type="expression" dxfId="3433" priority="4346">
      <formula>AND(U464&lt;&gt;"",V464&lt;&gt;"",W464&lt;&gt;"",T464&gt;=1)</formula>
    </cfRule>
  </conditionalFormatting>
  <conditionalFormatting sqref="AA482 Y482 W482 S482 O482">
    <cfRule type="expression" dxfId="3432" priority="4334" stopIfTrue="1">
      <formula>O482=""</formula>
    </cfRule>
    <cfRule type="expression" dxfId="3431" priority="4335" stopIfTrue="1">
      <formula>O482&lt;=0</formula>
    </cfRule>
    <cfRule type="expression" dxfId="3430" priority="4336" stopIfTrue="1">
      <formula>O482&lt;1</formula>
    </cfRule>
    <cfRule type="expression" dxfId="3429" priority="4337">
      <formula>O482&gt;=1</formula>
    </cfRule>
  </conditionalFormatting>
  <conditionalFormatting sqref="AA482 Y482 W482 S482 O482">
    <cfRule type="expression" dxfId="3428" priority="4330" stopIfTrue="1">
      <formula>O482=""</formula>
    </cfRule>
    <cfRule type="expression" dxfId="3427" priority="4331" stopIfTrue="1">
      <formula>O482&lt;=0</formula>
    </cfRule>
    <cfRule type="expression" dxfId="3426" priority="4332" stopIfTrue="1">
      <formula>O482&lt;1</formula>
    </cfRule>
    <cfRule type="expression" dxfId="3425" priority="4333">
      <formula>O482&gt;=1</formula>
    </cfRule>
  </conditionalFormatting>
  <conditionalFormatting sqref="T482">
    <cfRule type="expression" dxfId="3424" priority="4327" stopIfTrue="1">
      <formula>AND(U482="", V482="", W482="")</formula>
    </cfRule>
    <cfRule type="expression" dxfId="3423" priority="4328" stopIfTrue="1">
      <formula>AND(U482&lt;&gt;"",V482&lt;&gt;"",W482&lt;&gt;"",T482&lt;1)</formula>
    </cfRule>
    <cfRule type="expression" dxfId="3422" priority="4329">
      <formula>AND(U482&lt;&gt;"",V482&lt;&gt;"",W482&lt;&gt;"",T482&gt;=1)</formula>
    </cfRule>
  </conditionalFormatting>
  <conditionalFormatting sqref="R482">
    <cfRule type="expression" dxfId="3421" priority="4324" stopIfTrue="1">
      <formula>S482=""</formula>
    </cfRule>
    <cfRule type="expression" dxfId="3420" priority="4325" stopIfTrue="1">
      <formula>AND(S482&lt;&gt;"",R482&lt;1)</formula>
    </cfRule>
    <cfRule type="expression" dxfId="3419" priority="4326">
      <formula>AND(S482&lt;&gt;"",R482&gt;=1)</formula>
    </cfRule>
  </conditionalFormatting>
  <conditionalFormatting sqref="X482">
    <cfRule type="expression" dxfId="3418" priority="4321" stopIfTrue="1">
      <formula>Y482=""</formula>
    </cfRule>
    <cfRule type="expression" dxfId="3417" priority="4322" stopIfTrue="1">
      <formula>AND(Y482&lt;&gt;"",X482&lt;1)</formula>
    </cfRule>
    <cfRule type="expression" dxfId="3416" priority="4323">
      <formula>AND(Y482&lt;&gt;"",X482&gt;=1)</formula>
    </cfRule>
  </conditionalFormatting>
  <conditionalFormatting sqref="Z482">
    <cfRule type="expression" dxfId="3415" priority="4318" stopIfTrue="1">
      <formula>AA482=""</formula>
    </cfRule>
    <cfRule type="expression" dxfId="3414" priority="4319" stopIfTrue="1">
      <formula>AND(AA482&lt;&gt;"",Z482&lt;1)</formula>
    </cfRule>
    <cfRule type="expression" dxfId="3413" priority="4320">
      <formula>AND(AA482&lt;&gt;"",Z482&gt;=1)</formula>
    </cfRule>
  </conditionalFormatting>
  <conditionalFormatting sqref="U482">
    <cfRule type="expression" dxfId="3412" priority="4314" stopIfTrue="1">
      <formula>U482=""</formula>
    </cfRule>
    <cfRule type="expression" dxfId="3411" priority="4315" stopIfTrue="1">
      <formula>U482&lt;=0</formula>
    </cfRule>
    <cfRule type="expression" dxfId="3410" priority="4316" stopIfTrue="1">
      <formula>U482&lt;1</formula>
    </cfRule>
    <cfRule type="expression" dxfId="3409" priority="4317">
      <formula>U482&gt;=1</formula>
    </cfRule>
  </conditionalFormatting>
  <conditionalFormatting sqref="U482">
    <cfRule type="expression" dxfId="3408" priority="4310" stopIfTrue="1">
      <formula>U482=""</formula>
    </cfRule>
    <cfRule type="expression" dxfId="3407" priority="4311" stopIfTrue="1">
      <formula>U482&lt;=0</formula>
    </cfRule>
    <cfRule type="expression" dxfId="3406" priority="4312" stopIfTrue="1">
      <formula>U482&lt;1</formula>
    </cfRule>
    <cfRule type="expression" dxfId="3405" priority="4313">
      <formula>U482&gt;=1</formula>
    </cfRule>
  </conditionalFormatting>
  <conditionalFormatting sqref="V482">
    <cfRule type="expression" dxfId="3404" priority="4306" stopIfTrue="1">
      <formula>V482=""</formula>
    </cfRule>
    <cfRule type="expression" dxfId="3403" priority="4307" stopIfTrue="1">
      <formula>V482&lt;=0</formula>
    </cfRule>
    <cfRule type="expression" dxfId="3402" priority="4308" stopIfTrue="1">
      <formula>V482&lt;1</formula>
    </cfRule>
    <cfRule type="expression" dxfId="3401" priority="4309">
      <formula>V482&gt;=1</formula>
    </cfRule>
  </conditionalFormatting>
  <conditionalFormatting sqref="V482">
    <cfRule type="expression" dxfId="3400" priority="4302" stopIfTrue="1">
      <formula>V482=""</formula>
    </cfRule>
    <cfRule type="expression" dxfId="3399" priority="4303" stopIfTrue="1">
      <formula>V482&lt;=0</formula>
    </cfRule>
    <cfRule type="expression" dxfId="3398" priority="4304" stopIfTrue="1">
      <formula>V482&lt;1</formula>
    </cfRule>
    <cfRule type="expression" dxfId="3397" priority="4305">
      <formula>V482&gt;=1</formula>
    </cfRule>
  </conditionalFormatting>
  <conditionalFormatting sqref="P482">
    <cfRule type="expression" dxfId="3396" priority="4298" stopIfTrue="1">
      <formula>P482=""</formula>
    </cfRule>
    <cfRule type="expression" dxfId="3395" priority="4299" stopIfTrue="1">
      <formula>P482&lt;=0</formula>
    </cfRule>
    <cfRule type="expression" dxfId="3394" priority="4300" stopIfTrue="1">
      <formula>P482&lt;1</formula>
    </cfRule>
    <cfRule type="expression" dxfId="3393" priority="4301">
      <formula>P482&gt;=1</formula>
    </cfRule>
  </conditionalFormatting>
  <conditionalFormatting sqref="P482">
    <cfRule type="expression" dxfId="3392" priority="4294" stopIfTrue="1">
      <formula>P482=""</formula>
    </cfRule>
    <cfRule type="expression" dxfId="3391" priority="4295" stopIfTrue="1">
      <formula>P482&lt;=0</formula>
    </cfRule>
    <cfRule type="expression" dxfId="3390" priority="4296" stopIfTrue="1">
      <formula>P482&lt;1</formula>
    </cfRule>
    <cfRule type="expression" dxfId="3389" priority="4297">
      <formula>P482&gt;=1</formula>
    </cfRule>
  </conditionalFormatting>
  <conditionalFormatting sqref="Q482">
    <cfRule type="expression" dxfId="3388" priority="4290" stopIfTrue="1">
      <formula>Q482=""</formula>
    </cfRule>
    <cfRule type="expression" dxfId="3387" priority="4291" stopIfTrue="1">
      <formula>Q482&lt;=0</formula>
    </cfRule>
    <cfRule type="expression" dxfId="3386" priority="4292" stopIfTrue="1">
      <formula>Q482&lt;1</formula>
    </cfRule>
    <cfRule type="expression" dxfId="3385" priority="4293">
      <formula>Q482&gt;=1</formula>
    </cfRule>
  </conditionalFormatting>
  <conditionalFormatting sqref="Q482">
    <cfRule type="expression" dxfId="3384" priority="4286" stopIfTrue="1">
      <formula>Q482=""</formula>
    </cfRule>
    <cfRule type="expression" dxfId="3383" priority="4287" stopIfTrue="1">
      <formula>Q482&lt;=0</formula>
    </cfRule>
    <cfRule type="expression" dxfId="3382" priority="4288" stopIfTrue="1">
      <formula>Q482&lt;1</formula>
    </cfRule>
    <cfRule type="expression" dxfId="3381" priority="4289">
      <formula>Q482&gt;=1</formula>
    </cfRule>
  </conditionalFormatting>
  <conditionalFormatting sqref="AA482 Y482 W482 S482 O482">
    <cfRule type="expression" dxfId="3380" priority="4282" stopIfTrue="1">
      <formula>O482=""</formula>
    </cfRule>
    <cfRule type="expression" dxfId="3379" priority="4283" stopIfTrue="1">
      <formula>O482&lt;=0</formula>
    </cfRule>
    <cfRule type="expression" dxfId="3378" priority="4284" stopIfTrue="1">
      <formula>O482&lt;1</formula>
    </cfRule>
    <cfRule type="expression" dxfId="3377" priority="4285">
      <formula>O482&gt;=1</formula>
    </cfRule>
  </conditionalFormatting>
  <conditionalFormatting sqref="AA482 Y482 W482 S482 O482">
    <cfRule type="expression" dxfId="3376" priority="4278" stopIfTrue="1">
      <formula>O482=""</formula>
    </cfRule>
    <cfRule type="expression" dxfId="3375" priority="4279" stopIfTrue="1">
      <formula>O482&lt;=0</formula>
    </cfRule>
    <cfRule type="expression" dxfId="3374" priority="4280" stopIfTrue="1">
      <formula>O482&lt;1</formula>
    </cfRule>
    <cfRule type="expression" dxfId="3373" priority="4281">
      <formula>O482&gt;=1</formula>
    </cfRule>
  </conditionalFormatting>
  <conditionalFormatting sqref="T482">
    <cfRule type="expression" dxfId="3372" priority="4275" stopIfTrue="1">
      <formula>AND(U482="", V482="", W482="")</formula>
    </cfRule>
    <cfRule type="expression" dxfId="3371" priority="4276" stopIfTrue="1">
      <formula>AND(OR(U482&lt;&gt;"",V482&lt;&gt;"",W482&lt;&gt;""),OR(T482&lt;1,T482=""))</formula>
    </cfRule>
    <cfRule type="expression" dxfId="3370" priority="4277">
      <formula>AND(U482&lt;&gt;"",V482&lt;&gt;"",W482&lt;&gt;"",T482&gt;=1)</formula>
    </cfRule>
  </conditionalFormatting>
  <conditionalFormatting sqref="R482">
    <cfRule type="expression" dxfId="3369" priority="4272" stopIfTrue="1">
      <formula>S482=""</formula>
    </cfRule>
    <cfRule type="expression" dxfId="3368" priority="4273" stopIfTrue="1">
      <formula>AND(S482&lt;&gt;"",R482&lt;1)</formula>
    </cfRule>
    <cfRule type="expression" dxfId="3367" priority="4274">
      <formula>AND(S482&lt;&gt;"",R482&gt;=1)</formula>
    </cfRule>
  </conditionalFormatting>
  <conditionalFormatting sqref="X482">
    <cfRule type="expression" dxfId="3366" priority="4269" stopIfTrue="1">
      <formula>Y482=""</formula>
    </cfRule>
    <cfRule type="expression" dxfId="3365" priority="4270" stopIfTrue="1">
      <formula>AND(Y482&lt;&gt;"",X482&lt;1)</formula>
    </cfRule>
    <cfRule type="expression" dxfId="3364" priority="4271">
      <formula>AND(Y482&lt;&gt;"",X482&gt;=1)</formula>
    </cfRule>
  </conditionalFormatting>
  <conditionalFormatting sqref="Z482">
    <cfRule type="expression" dxfId="3363" priority="4266" stopIfTrue="1">
      <formula>AA482=""</formula>
    </cfRule>
    <cfRule type="expression" dxfId="3362" priority="4267" stopIfTrue="1">
      <formula>AND(AA482&lt;&gt;"",Z482&lt;1)</formula>
    </cfRule>
    <cfRule type="expression" dxfId="3361" priority="4268">
      <formula>AND(AA482&lt;&gt;"",Z482&gt;=1)</formula>
    </cfRule>
  </conditionalFormatting>
  <conditionalFormatting sqref="U482">
    <cfRule type="expression" dxfId="3360" priority="4262" stopIfTrue="1">
      <formula>U482=""</formula>
    </cfRule>
    <cfRule type="expression" dxfId="3359" priority="4263" stopIfTrue="1">
      <formula>U482&lt;=0</formula>
    </cfRule>
    <cfRule type="expression" dxfId="3358" priority="4264" stopIfTrue="1">
      <formula>U482&lt;1</formula>
    </cfRule>
    <cfRule type="expression" dxfId="3357" priority="4265">
      <formula>U482&gt;=1</formula>
    </cfRule>
  </conditionalFormatting>
  <conditionalFormatting sqref="U482">
    <cfRule type="expression" dxfId="3356" priority="4258" stopIfTrue="1">
      <formula>U482=""</formula>
    </cfRule>
    <cfRule type="expression" dxfId="3355" priority="4259" stopIfTrue="1">
      <formula>U482&lt;=0</formula>
    </cfRule>
    <cfRule type="expression" dxfId="3354" priority="4260" stopIfTrue="1">
      <formula>U482&lt;1</formula>
    </cfRule>
    <cfRule type="expression" dxfId="3353" priority="4261">
      <formula>U482&gt;=1</formula>
    </cfRule>
  </conditionalFormatting>
  <conditionalFormatting sqref="V482">
    <cfRule type="expression" dxfId="3352" priority="4254" stopIfTrue="1">
      <formula>V482=""</formula>
    </cfRule>
    <cfRule type="expression" dxfId="3351" priority="4255" stopIfTrue="1">
      <formula>V482&lt;=0</formula>
    </cfRule>
    <cfRule type="expression" dxfId="3350" priority="4256" stopIfTrue="1">
      <formula>V482&lt;1</formula>
    </cfRule>
    <cfRule type="expression" dxfId="3349" priority="4257">
      <formula>V482&gt;=1</formula>
    </cfRule>
  </conditionalFormatting>
  <conditionalFormatting sqref="V482">
    <cfRule type="expression" dxfId="3348" priority="4250" stopIfTrue="1">
      <formula>V482=""</formula>
    </cfRule>
    <cfRule type="expression" dxfId="3347" priority="4251" stopIfTrue="1">
      <formula>V482&lt;=0</formula>
    </cfRule>
    <cfRule type="expression" dxfId="3346" priority="4252" stopIfTrue="1">
      <formula>V482&lt;1</formula>
    </cfRule>
    <cfRule type="expression" dxfId="3345" priority="4253">
      <formula>V482&gt;=1</formula>
    </cfRule>
  </conditionalFormatting>
  <conditionalFormatting sqref="P482">
    <cfRule type="expression" dxfId="3344" priority="4246" stopIfTrue="1">
      <formula>P482=""</formula>
    </cfRule>
    <cfRule type="expression" dxfId="3343" priority="4247" stopIfTrue="1">
      <formula>P482&lt;=0</formula>
    </cfRule>
    <cfRule type="expression" dxfId="3342" priority="4248" stopIfTrue="1">
      <formula>P482&lt;1</formula>
    </cfRule>
    <cfRule type="expression" dxfId="3341" priority="4249">
      <formula>P482&gt;=1</formula>
    </cfRule>
  </conditionalFormatting>
  <conditionalFormatting sqref="P482">
    <cfRule type="expression" dxfId="3340" priority="4242" stopIfTrue="1">
      <formula>P482=""</formula>
    </cfRule>
    <cfRule type="expression" dxfId="3339" priority="4243" stopIfTrue="1">
      <formula>P482&lt;=0</formula>
    </cfRule>
    <cfRule type="expression" dxfId="3338" priority="4244" stopIfTrue="1">
      <formula>P482&lt;1</formula>
    </cfRule>
    <cfRule type="expression" dxfId="3337" priority="4245">
      <formula>P482&gt;=1</formula>
    </cfRule>
  </conditionalFormatting>
  <conditionalFormatting sqref="Q482">
    <cfRule type="expression" dxfId="3336" priority="4238" stopIfTrue="1">
      <formula>Q482=""</formula>
    </cfRule>
    <cfRule type="expression" dxfId="3335" priority="4239" stopIfTrue="1">
      <formula>Q482&lt;=0</formula>
    </cfRule>
    <cfRule type="expression" dxfId="3334" priority="4240" stopIfTrue="1">
      <formula>Q482&lt;1</formula>
    </cfRule>
    <cfRule type="expression" dxfId="3333" priority="4241">
      <formula>Q482&gt;=1</formula>
    </cfRule>
  </conditionalFormatting>
  <conditionalFormatting sqref="Q482">
    <cfRule type="expression" dxfId="3332" priority="4234" stopIfTrue="1">
      <formula>Q482=""</formula>
    </cfRule>
    <cfRule type="expression" dxfId="3331" priority="4235" stopIfTrue="1">
      <formula>Q482&lt;=0</formula>
    </cfRule>
    <cfRule type="expression" dxfId="3330" priority="4236" stopIfTrue="1">
      <formula>Q482&lt;1</formula>
    </cfRule>
    <cfRule type="expression" dxfId="3329" priority="4237">
      <formula>Q482&gt;=1</formula>
    </cfRule>
  </conditionalFormatting>
  <conditionalFormatting sqref="L482">
    <cfRule type="expression" dxfId="3328" priority="4224" stopIfTrue="1">
      <formula>L482=""</formula>
    </cfRule>
    <cfRule type="expression" dxfId="3327" priority="4225" stopIfTrue="1">
      <formula>L482&lt;=0</formula>
    </cfRule>
    <cfRule type="expression" dxfId="3326" priority="4226" stopIfTrue="1">
      <formula>L482&lt;1</formula>
    </cfRule>
    <cfRule type="expression" dxfId="3325" priority="4227">
      <formula>L482&gt;=1</formula>
    </cfRule>
  </conditionalFormatting>
  <conditionalFormatting sqref="N482">
    <cfRule type="expression" dxfId="3324" priority="4228" stopIfTrue="1">
      <formula>AND(O482="",P482="",Q482="")</formula>
    </cfRule>
    <cfRule type="expression" dxfId="3323" priority="4229" stopIfTrue="1">
      <formula>AND(OR(O482&lt;&gt;"",P482&lt;&gt;"",Q482&lt;&gt;""),OR(N482&lt;1,N482=""))</formula>
    </cfRule>
    <cfRule type="expression" dxfId="3322" priority="4233">
      <formula>AND(O482&lt;&gt;"",P482&lt;&gt;"",Q482&lt;&gt;"",N482&gt;=1)</formula>
    </cfRule>
  </conditionalFormatting>
  <conditionalFormatting sqref="T482">
    <cfRule type="expression" dxfId="3321" priority="4230" stopIfTrue="1">
      <formula>AND(U482="", V482="", W482="")</formula>
    </cfRule>
    <cfRule type="expression" dxfId="3320" priority="4231" stopIfTrue="1">
      <formula>AND(OR(U482&lt;&gt;"",V482&lt;&gt;"",W482&lt;&gt;""),OR(T482&lt;1,T482=""))</formula>
    </cfRule>
    <cfRule type="expression" dxfId="3319" priority="4232">
      <formula>AND(U482&lt;&gt;"",V482&lt;&gt;"",W482&lt;&gt;"",T482&gt;=1)</formula>
    </cfRule>
  </conditionalFormatting>
  <conditionalFormatting sqref="T242">
    <cfRule type="expression" dxfId="3318" priority="4106" stopIfTrue="1">
      <formula>T242=""</formula>
    </cfRule>
    <cfRule type="expression" dxfId="3317" priority="4107" stopIfTrue="1">
      <formula>T242&lt;=0</formula>
    </cfRule>
    <cfRule type="expression" dxfId="3316" priority="4108" stopIfTrue="1">
      <formula>T242&lt;1</formula>
    </cfRule>
    <cfRule type="expression" dxfId="3315" priority="4109">
      <formula>T242&gt;=1</formula>
    </cfRule>
  </conditionalFormatting>
  <conditionalFormatting sqref="AA57 Y57 S57 O57:Q57 L57 U57:W57">
    <cfRule type="expression" dxfId="3314" priority="4102" stopIfTrue="1">
      <formula>L57=""</formula>
    </cfRule>
    <cfRule type="expression" dxfId="3313" priority="4103" stopIfTrue="1">
      <formula>L57&lt;=0</formula>
    </cfRule>
    <cfRule type="expression" dxfId="3312" priority="4104" stopIfTrue="1">
      <formula>L57&lt;1</formula>
    </cfRule>
    <cfRule type="expression" dxfId="3311" priority="4105">
      <formula>L57&gt;=1</formula>
    </cfRule>
  </conditionalFormatting>
  <conditionalFormatting sqref="T57">
    <cfRule type="expression" dxfId="3310" priority="4099" stopIfTrue="1">
      <formula>AND(U57="", V57="", W57="")</formula>
    </cfRule>
    <cfRule type="expression" dxfId="3309" priority="4100" stopIfTrue="1">
      <formula>AND(U57&lt;&gt;"",V57&lt;&gt;"",W57&lt;&gt;"",T57&lt;1)</formula>
    </cfRule>
    <cfRule type="expression" dxfId="3308" priority="4101">
      <formula>AND(U57&lt;&gt;"",V57&lt;&gt;"",W57&lt;&gt;"",T57&gt;=1)</formula>
    </cfRule>
  </conditionalFormatting>
  <conditionalFormatting sqref="R57 X57 Z57">
    <cfRule type="expression" dxfId="3307" priority="4096" stopIfTrue="1">
      <formula>S57=""</formula>
    </cfRule>
    <cfRule type="expression" dxfId="3306" priority="4097" stopIfTrue="1">
      <formula>AND(S57&lt;&gt;"",R57&lt;1)</formula>
    </cfRule>
    <cfRule type="expression" dxfId="3305" priority="4098">
      <formula>AND(S57&lt;&gt;"",R57&gt;=1)</formula>
    </cfRule>
  </conditionalFormatting>
  <conditionalFormatting sqref="T57">
    <cfRule type="expression" dxfId="3304" priority="4093" stopIfTrue="1">
      <formula>AND(U57="", V57="", W57="")</formula>
    </cfRule>
    <cfRule type="expression" dxfId="3303" priority="4094" stopIfTrue="1">
      <formula>AND(OR(U57&lt;&gt;"",V57&lt;&gt;"",W57&lt;&gt;""),OR(T57&lt;1,T57=""))</formula>
    </cfRule>
    <cfRule type="expression" dxfId="3302" priority="4095">
      <formula>AND(U57&lt;&gt;"",V57&lt;&gt;"",W57&lt;&gt;"",T57&gt;=1)</formula>
    </cfRule>
  </conditionalFormatting>
  <conditionalFormatting sqref="N57">
    <cfRule type="expression" dxfId="3301" priority="4090" stopIfTrue="1">
      <formula>AND(O57="",P57="",Q57="")</formula>
    </cfRule>
    <cfRule type="expression" dxfId="3300" priority="4091" stopIfTrue="1">
      <formula>AND(OR(O57&lt;&gt;"",P57&lt;&gt;"",Q57&lt;&gt;""),OR(N57&lt;1,N57=""))</formula>
    </cfRule>
    <cfRule type="expression" dxfId="3299" priority="4092">
      <formula>AND(O57&lt;&gt;"",P57&lt;&gt;"",Q57&lt;&gt;"",N57&gt;=1)</formula>
    </cfRule>
  </conditionalFormatting>
  <conditionalFormatting sqref="AA58 Y58 S58 O58:Q58 L58 U58:W58">
    <cfRule type="expression" dxfId="3298" priority="4086" stopIfTrue="1">
      <formula>L58=""</formula>
    </cfRule>
    <cfRule type="expression" dxfId="3297" priority="4087" stopIfTrue="1">
      <formula>L58&lt;=0</formula>
    </cfRule>
    <cfRule type="expression" dxfId="3296" priority="4088" stopIfTrue="1">
      <formula>L58&lt;1</formula>
    </cfRule>
    <cfRule type="expression" dxfId="3295" priority="4089">
      <formula>L58&gt;=1</formula>
    </cfRule>
  </conditionalFormatting>
  <conditionalFormatting sqref="T58">
    <cfRule type="expression" dxfId="3294" priority="4083" stopIfTrue="1">
      <formula>AND(U58="", V58="", W58="")</formula>
    </cfRule>
    <cfRule type="expression" dxfId="3293" priority="4084" stopIfTrue="1">
      <formula>AND(U58&lt;&gt;"",V58&lt;&gt;"",W58&lt;&gt;"",T58&lt;1)</formula>
    </cfRule>
    <cfRule type="expression" dxfId="3292" priority="4085">
      <formula>AND(U58&lt;&gt;"",V58&lt;&gt;"",W58&lt;&gt;"",T58&gt;=1)</formula>
    </cfRule>
  </conditionalFormatting>
  <conditionalFormatting sqref="R58 X58 Z58">
    <cfRule type="expression" dxfId="3291" priority="4080" stopIfTrue="1">
      <formula>S58=""</formula>
    </cfRule>
    <cfRule type="expression" dxfId="3290" priority="4081" stopIfTrue="1">
      <formula>AND(S58&lt;&gt;"",R58&lt;1)</formula>
    </cfRule>
    <cfRule type="expression" dxfId="3289" priority="4082">
      <formula>AND(S58&lt;&gt;"",R58&gt;=1)</formula>
    </cfRule>
  </conditionalFormatting>
  <conditionalFormatting sqref="T58">
    <cfRule type="expression" dxfId="3288" priority="4077" stopIfTrue="1">
      <formula>AND(U58="", V58="", W58="")</formula>
    </cfRule>
    <cfRule type="expression" dxfId="3287" priority="4078" stopIfTrue="1">
      <formula>AND(OR(U58&lt;&gt;"",V58&lt;&gt;"",W58&lt;&gt;""),OR(T58&lt;1,T58=""))</formula>
    </cfRule>
    <cfRule type="expression" dxfId="3286" priority="4079">
      <formula>AND(U58&lt;&gt;"",V58&lt;&gt;"",W58&lt;&gt;"",T58&gt;=1)</formula>
    </cfRule>
  </conditionalFormatting>
  <conditionalFormatting sqref="N58">
    <cfRule type="expression" dxfId="3285" priority="4074" stopIfTrue="1">
      <formula>AND(O58="",P58="",Q58="")</formula>
    </cfRule>
    <cfRule type="expression" dxfId="3284" priority="4075" stopIfTrue="1">
      <formula>AND(OR(O58&lt;&gt;"",P58&lt;&gt;"",Q58&lt;&gt;""),OR(N58&lt;1,N58=""))</formula>
    </cfRule>
    <cfRule type="expression" dxfId="3283" priority="4076">
      <formula>AND(O58&lt;&gt;"",P58&lt;&gt;"",Q58&lt;&gt;"",N58&gt;=1)</formula>
    </cfRule>
  </conditionalFormatting>
  <conditionalFormatting sqref="AA59:AA60 Y59:Y60 S59:S60 O59:Q60 L59:L60 U59:W60">
    <cfRule type="expression" dxfId="3282" priority="4070" stopIfTrue="1">
      <formula>L59=""</formula>
    </cfRule>
    <cfRule type="expression" dxfId="3281" priority="4071" stopIfTrue="1">
      <formula>L59&lt;=0</formula>
    </cfRule>
    <cfRule type="expression" dxfId="3280" priority="4072" stopIfTrue="1">
      <formula>L59&lt;1</formula>
    </cfRule>
    <cfRule type="expression" dxfId="3279" priority="4073">
      <formula>L59&gt;=1</formula>
    </cfRule>
  </conditionalFormatting>
  <conditionalFormatting sqref="T59:T60">
    <cfRule type="expression" dxfId="3278" priority="4067" stopIfTrue="1">
      <formula>AND(U59="", V59="", W59="")</formula>
    </cfRule>
    <cfRule type="expression" dxfId="3277" priority="4068" stopIfTrue="1">
      <formula>AND(U59&lt;&gt;"",V59&lt;&gt;"",W59&lt;&gt;"",T59&lt;1)</formula>
    </cfRule>
    <cfRule type="expression" dxfId="3276" priority="4069">
      <formula>AND(U59&lt;&gt;"",V59&lt;&gt;"",W59&lt;&gt;"",T59&gt;=1)</formula>
    </cfRule>
  </conditionalFormatting>
  <conditionalFormatting sqref="R59:R60 X59:X60 Z59:Z60">
    <cfRule type="expression" dxfId="3275" priority="4064" stopIfTrue="1">
      <formula>S59=""</formula>
    </cfRule>
    <cfRule type="expression" dxfId="3274" priority="4065" stopIfTrue="1">
      <formula>AND(S59&lt;&gt;"",R59&lt;1)</formula>
    </cfRule>
    <cfRule type="expression" dxfId="3273" priority="4066">
      <formula>AND(S59&lt;&gt;"",R59&gt;=1)</formula>
    </cfRule>
  </conditionalFormatting>
  <conditionalFormatting sqref="T59:T60">
    <cfRule type="expression" dxfId="3272" priority="4061" stopIfTrue="1">
      <formula>AND(U59="", V59="", W59="")</formula>
    </cfRule>
    <cfRule type="expression" dxfId="3271" priority="4062" stopIfTrue="1">
      <formula>AND(OR(U59&lt;&gt;"",V59&lt;&gt;"",W59&lt;&gt;""),OR(T59&lt;1,T59=""))</formula>
    </cfRule>
    <cfRule type="expression" dxfId="3270" priority="4063">
      <formula>AND(U59&lt;&gt;"",V59&lt;&gt;"",W59&lt;&gt;"",T59&gt;=1)</formula>
    </cfRule>
  </conditionalFormatting>
  <conditionalFormatting sqref="N59:N60">
    <cfRule type="expression" dxfId="3269" priority="4058" stopIfTrue="1">
      <formula>AND(O59="",P59="",Q59="")</formula>
    </cfRule>
    <cfRule type="expression" dxfId="3268" priority="4059" stopIfTrue="1">
      <formula>AND(OR(O59&lt;&gt;"",P59&lt;&gt;"",Q59&lt;&gt;""),OR(N59&lt;1,N59=""))</formula>
    </cfRule>
    <cfRule type="expression" dxfId="3267" priority="4060">
      <formula>AND(O59&lt;&gt;"",P59&lt;&gt;"",Q59&lt;&gt;"",N59&gt;=1)</formula>
    </cfRule>
  </conditionalFormatting>
  <conditionalFormatting sqref="AA61 Y61 S61 O61:Q61 L61 U61:W61">
    <cfRule type="expression" dxfId="3266" priority="4054" stopIfTrue="1">
      <formula>L61=""</formula>
    </cfRule>
    <cfRule type="expression" dxfId="3265" priority="4055" stopIfTrue="1">
      <formula>L61&lt;=0</formula>
    </cfRule>
    <cfRule type="expression" dxfId="3264" priority="4056" stopIfTrue="1">
      <formula>L61&lt;1</formula>
    </cfRule>
    <cfRule type="expression" dxfId="3263" priority="4057">
      <formula>L61&gt;=1</formula>
    </cfRule>
  </conditionalFormatting>
  <conditionalFormatting sqref="T61">
    <cfRule type="expression" dxfId="3262" priority="4051" stopIfTrue="1">
      <formula>AND(U61="", V61="", W61="")</formula>
    </cfRule>
    <cfRule type="expression" dxfId="3261" priority="4052" stopIfTrue="1">
      <formula>AND(U61&lt;&gt;"",V61&lt;&gt;"",W61&lt;&gt;"",T61&lt;1)</formula>
    </cfRule>
    <cfRule type="expression" dxfId="3260" priority="4053">
      <formula>AND(U61&lt;&gt;"",V61&lt;&gt;"",W61&lt;&gt;"",T61&gt;=1)</formula>
    </cfRule>
  </conditionalFormatting>
  <conditionalFormatting sqref="R61 X61 Z61">
    <cfRule type="expression" dxfId="3259" priority="4048" stopIfTrue="1">
      <formula>S61=""</formula>
    </cfRule>
    <cfRule type="expression" dxfId="3258" priority="4049" stopIfTrue="1">
      <formula>AND(S61&lt;&gt;"",R61&lt;1)</formula>
    </cfRule>
    <cfRule type="expression" dxfId="3257" priority="4050">
      <formula>AND(S61&lt;&gt;"",R61&gt;=1)</formula>
    </cfRule>
  </conditionalFormatting>
  <conditionalFormatting sqref="T61">
    <cfRule type="expression" dxfId="3256" priority="4045" stopIfTrue="1">
      <formula>AND(U61="", V61="", W61="")</formula>
    </cfRule>
    <cfRule type="expression" dxfId="3255" priority="4046" stopIfTrue="1">
      <formula>AND(OR(U61&lt;&gt;"",V61&lt;&gt;"",W61&lt;&gt;""),OR(T61&lt;1,T61=""))</formula>
    </cfRule>
    <cfRule type="expression" dxfId="3254" priority="4047">
      <formula>AND(U61&lt;&gt;"",V61&lt;&gt;"",W61&lt;&gt;"",T61&gt;=1)</formula>
    </cfRule>
  </conditionalFormatting>
  <conditionalFormatting sqref="N61">
    <cfRule type="expression" dxfId="3253" priority="4042" stopIfTrue="1">
      <formula>AND(O61="",P61="",Q61="")</formula>
    </cfRule>
    <cfRule type="expression" dxfId="3252" priority="4043" stopIfTrue="1">
      <formula>AND(OR(O61&lt;&gt;"",P61&lt;&gt;"",Q61&lt;&gt;""),OR(N61&lt;1,N61=""))</formula>
    </cfRule>
    <cfRule type="expression" dxfId="3251" priority="4044">
      <formula>AND(O61&lt;&gt;"",P61&lt;&gt;"",Q61&lt;&gt;"",N61&gt;=1)</formula>
    </cfRule>
  </conditionalFormatting>
  <conditionalFormatting sqref="AA64 Y64 S64 O64:Q64 L64 U64:W64">
    <cfRule type="expression" dxfId="3250" priority="4038" stopIfTrue="1">
      <formula>L64=""</formula>
    </cfRule>
    <cfRule type="expression" dxfId="3249" priority="4039" stopIfTrue="1">
      <formula>L64&lt;=0</formula>
    </cfRule>
    <cfRule type="expression" dxfId="3248" priority="4040" stopIfTrue="1">
      <formula>L64&lt;1</formula>
    </cfRule>
    <cfRule type="expression" dxfId="3247" priority="4041">
      <formula>L64&gt;=1</formula>
    </cfRule>
  </conditionalFormatting>
  <conditionalFormatting sqref="T64">
    <cfRule type="expression" dxfId="3246" priority="4035" stopIfTrue="1">
      <formula>AND(U64="", V64="", W64="")</formula>
    </cfRule>
    <cfRule type="expression" dxfId="3245" priority="4036" stopIfTrue="1">
      <formula>AND(U64&lt;&gt;"",V64&lt;&gt;"",W64&lt;&gt;"",T64&lt;1)</formula>
    </cfRule>
    <cfRule type="expression" dxfId="3244" priority="4037">
      <formula>AND(U64&lt;&gt;"",V64&lt;&gt;"",W64&lt;&gt;"",T64&gt;=1)</formula>
    </cfRule>
  </conditionalFormatting>
  <conditionalFormatting sqref="R64 X64 Z64">
    <cfRule type="expression" dxfId="3243" priority="4032" stopIfTrue="1">
      <formula>S64=""</formula>
    </cfRule>
    <cfRule type="expression" dxfId="3242" priority="4033" stopIfTrue="1">
      <formula>AND(S64&lt;&gt;"",R64&lt;1)</formula>
    </cfRule>
    <cfRule type="expression" dxfId="3241" priority="4034">
      <formula>AND(S64&lt;&gt;"",R64&gt;=1)</formula>
    </cfRule>
  </conditionalFormatting>
  <conditionalFormatting sqref="T64">
    <cfRule type="expression" dxfId="3240" priority="4029" stopIfTrue="1">
      <formula>AND(U64="", V64="", W64="")</formula>
    </cfRule>
    <cfRule type="expression" dxfId="3239" priority="4030" stopIfTrue="1">
      <formula>AND(OR(U64&lt;&gt;"",V64&lt;&gt;"",W64&lt;&gt;""),OR(T64&lt;1,T64=""))</formula>
    </cfRule>
    <cfRule type="expression" dxfId="3238" priority="4031">
      <formula>AND(U64&lt;&gt;"",V64&lt;&gt;"",W64&lt;&gt;"",T64&gt;=1)</formula>
    </cfRule>
  </conditionalFormatting>
  <conditionalFormatting sqref="N64">
    <cfRule type="expression" dxfId="3237" priority="4026" stopIfTrue="1">
      <formula>AND(O64="",P64="",Q64="")</formula>
    </cfRule>
    <cfRule type="expression" dxfId="3236" priority="4027" stopIfTrue="1">
      <formula>AND(OR(O64&lt;&gt;"",P64&lt;&gt;"",Q64&lt;&gt;""),OR(N64&lt;1,N64=""))</formula>
    </cfRule>
    <cfRule type="expression" dxfId="3235" priority="4028">
      <formula>AND(O64&lt;&gt;"",P64&lt;&gt;"",Q64&lt;&gt;"",N64&gt;=1)</formula>
    </cfRule>
  </conditionalFormatting>
  <conditionalFormatting sqref="AA62 Y62 S62 O62:Q62 L62 U62:W62">
    <cfRule type="expression" dxfId="3234" priority="4022" stopIfTrue="1">
      <formula>L62=""</formula>
    </cfRule>
    <cfRule type="expression" dxfId="3233" priority="4023" stopIfTrue="1">
      <formula>L62&lt;=0</formula>
    </cfRule>
    <cfRule type="expression" dxfId="3232" priority="4024" stopIfTrue="1">
      <formula>L62&lt;1</formula>
    </cfRule>
    <cfRule type="expression" dxfId="3231" priority="4025">
      <formula>L62&gt;=1</formula>
    </cfRule>
  </conditionalFormatting>
  <conditionalFormatting sqref="T62">
    <cfRule type="expression" dxfId="3230" priority="4019" stopIfTrue="1">
      <formula>AND(U62="", V62="", W62="")</formula>
    </cfRule>
    <cfRule type="expression" dxfId="3229" priority="4020" stopIfTrue="1">
      <formula>AND(U62&lt;&gt;"",V62&lt;&gt;"",W62&lt;&gt;"",T62&lt;1)</formula>
    </cfRule>
    <cfRule type="expression" dxfId="3228" priority="4021">
      <formula>AND(U62&lt;&gt;"",V62&lt;&gt;"",W62&lt;&gt;"",T62&gt;=1)</formula>
    </cfRule>
  </conditionalFormatting>
  <conditionalFormatting sqref="R62 X62 Z62">
    <cfRule type="expression" dxfId="3227" priority="4016" stopIfTrue="1">
      <formula>S62=""</formula>
    </cfRule>
    <cfRule type="expression" dxfId="3226" priority="4017" stopIfTrue="1">
      <formula>AND(S62&lt;&gt;"",R62&lt;1)</formula>
    </cfRule>
    <cfRule type="expression" dxfId="3225" priority="4018">
      <formula>AND(S62&lt;&gt;"",R62&gt;=1)</formula>
    </cfRule>
  </conditionalFormatting>
  <conditionalFormatting sqref="T62">
    <cfRule type="expression" dxfId="3224" priority="4013" stopIfTrue="1">
      <formula>AND(U62="", V62="", W62="")</formula>
    </cfRule>
    <cfRule type="expression" dxfId="3223" priority="4014" stopIfTrue="1">
      <formula>AND(OR(U62&lt;&gt;"",V62&lt;&gt;"",W62&lt;&gt;""),OR(T62&lt;1,T62=""))</formula>
    </cfRule>
    <cfRule type="expression" dxfId="3222" priority="4015">
      <formula>AND(U62&lt;&gt;"",V62&lt;&gt;"",W62&lt;&gt;"",T62&gt;=1)</formula>
    </cfRule>
  </conditionalFormatting>
  <conditionalFormatting sqref="N62">
    <cfRule type="expression" dxfId="3221" priority="4010" stopIfTrue="1">
      <formula>AND(O62="",P62="",Q62="")</formula>
    </cfRule>
    <cfRule type="expression" dxfId="3220" priority="4011" stopIfTrue="1">
      <formula>AND(OR(O62&lt;&gt;"",P62&lt;&gt;"",Q62&lt;&gt;""),OR(N62&lt;1,N62=""))</formula>
    </cfRule>
    <cfRule type="expression" dxfId="3219" priority="4012">
      <formula>AND(O62&lt;&gt;"",P62&lt;&gt;"",Q62&lt;&gt;"",N62&gt;=1)</formula>
    </cfRule>
  </conditionalFormatting>
  <conditionalFormatting sqref="AA63 Y63 S63 O63:Q63 L63 U63:W63">
    <cfRule type="expression" dxfId="3218" priority="4006" stopIfTrue="1">
      <formula>L63=""</formula>
    </cfRule>
    <cfRule type="expression" dxfId="3217" priority="4007" stopIfTrue="1">
      <formula>L63&lt;=0</formula>
    </cfRule>
    <cfRule type="expression" dxfId="3216" priority="4008" stopIfTrue="1">
      <formula>L63&lt;1</formula>
    </cfRule>
    <cfRule type="expression" dxfId="3215" priority="4009">
      <formula>L63&gt;=1</formula>
    </cfRule>
  </conditionalFormatting>
  <conditionalFormatting sqref="T63">
    <cfRule type="expression" dxfId="3214" priority="4003" stopIfTrue="1">
      <formula>AND(U63="", V63="", W63="")</formula>
    </cfRule>
    <cfRule type="expression" dxfId="3213" priority="4004" stopIfTrue="1">
      <formula>AND(U63&lt;&gt;"",V63&lt;&gt;"",W63&lt;&gt;"",T63&lt;1)</formula>
    </cfRule>
    <cfRule type="expression" dxfId="3212" priority="4005">
      <formula>AND(U63&lt;&gt;"",V63&lt;&gt;"",W63&lt;&gt;"",T63&gt;=1)</formula>
    </cfRule>
  </conditionalFormatting>
  <conditionalFormatting sqref="R63 X63 Z63">
    <cfRule type="expression" dxfId="3211" priority="4000" stopIfTrue="1">
      <formula>S63=""</formula>
    </cfRule>
    <cfRule type="expression" dxfId="3210" priority="4001" stopIfTrue="1">
      <formula>AND(S63&lt;&gt;"",R63&lt;1)</formula>
    </cfRule>
    <cfRule type="expression" dxfId="3209" priority="4002">
      <formula>AND(S63&lt;&gt;"",R63&gt;=1)</formula>
    </cfRule>
  </conditionalFormatting>
  <conditionalFormatting sqref="T63">
    <cfRule type="expression" dxfId="3208" priority="3997" stopIfTrue="1">
      <formula>AND(U63="", V63="", W63="")</formula>
    </cfRule>
    <cfRule type="expression" dxfId="3207" priority="3998" stopIfTrue="1">
      <formula>AND(OR(U63&lt;&gt;"",V63&lt;&gt;"",W63&lt;&gt;""),OR(T63&lt;1,T63=""))</formula>
    </cfRule>
    <cfRule type="expression" dxfId="3206" priority="3999">
      <formula>AND(U63&lt;&gt;"",V63&lt;&gt;"",W63&lt;&gt;"",T63&gt;=1)</formula>
    </cfRule>
  </conditionalFormatting>
  <conditionalFormatting sqref="N63">
    <cfRule type="expression" dxfId="3205" priority="3994" stopIfTrue="1">
      <formula>AND(O63="",P63="",Q63="")</formula>
    </cfRule>
    <cfRule type="expression" dxfId="3204" priority="3995" stopIfTrue="1">
      <formula>AND(OR(O63&lt;&gt;"",P63&lt;&gt;"",Q63&lt;&gt;""),OR(N63&lt;1,N63=""))</formula>
    </cfRule>
    <cfRule type="expression" dxfId="3203" priority="3996">
      <formula>AND(O63&lt;&gt;"",P63&lt;&gt;"",Q63&lt;&gt;"",N63&gt;=1)</formula>
    </cfRule>
  </conditionalFormatting>
  <conditionalFormatting sqref="AA65 Y65 S65 O65:Q65 L65 U65:W65">
    <cfRule type="expression" dxfId="3202" priority="3990" stopIfTrue="1">
      <formula>L65=""</formula>
    </cfRule>
    <cfRule type="expression" dxfId="3201" priority="3991" stopIfTrue="1">
      <formula>L65&lt;=0</formula>
    </cfRule>
    <cfRule type="expression" dxfId="3200" priority="3992" stopIfTrue="1">
      <formula>L65&lt;1</formula>
    </cfRule>
    <cfRule type="expression" dxfId="3199" priority="3993">
      <formula>L65&gt;=1</formula>
    </cfRule>
  </conditionalFormatting>
  <conditionalFormatting sqref="T65">
    <cfRule type="expression" dxfId="3198" priority="3987" stopIfTrue="1">
      <formula>AND(U65="", V65="", W65="")</formula>
    </cfRule>
    <cfRule type="expression" dxfId="3197" priority="3988" stopIfTrue="1">
      <formula>AND(U65&lt;&gt;"",V65&lt;&gt;"",W65&lt;&gt;"",T65&lt;1)</formula>
    </cfRule>
    <cfRule type="expression" dxfId="3196" priority="3989">
      <formula>AND(U65&lt;&gt;"",V65&lt;&gt;"",W65&lt;&gt;"",T65&gt;=1)</formula>
    </cfRule>
  </conditionalFormatting>
  <conditionalFormatting sqref="R65 X65 Z65">
    <cfRule type="expression" dxfId="3195" priority="3984" stopIfTrue="1">
      <formula>S65=""</formula>
    </cfRule>
    <cfRule type="expression" dxfId="3194" priority="3985" stopIfTrue="1">
      <formula>AND(S65&lt;&gt;"",R65&lt;1)</formula>
    </cfRule>
    <cfRule type="expression" dxfId="3193" priority="3986">
      <formula>AND(S65&lt;&gt;"",R65&gt;=1)</formula>
    </cfRule>
  </conditionalFormatting>
  <conditionalFormatting sqref="T65">
    <cfRule type="expression" dxfId="3192" priority="3981" stopIfTrue="1">
      <formula>AND(U65="", V65="", W65="")</formula>
    </cfRule>
    <cfRule type="expression" dxfId="3191" priority="3982" stopIfTrue="1">
      <formula>AND(OR(U65&lt;&gt;"",V65&lt;&gt;"",W65&lt;&gt;""),OR(T65&lt;1,T65=""))</formula>
    </cfRule>
    <cfRule type="expression" dxfId="3190" priority="3983">
      <formula>AND(U65&lt;&gt;"",V65&lt;&gt;"",W65&lt;&gt;"",T65&gt;=1)</formula>
    </cfRule>
  </conditionalFormatting>
  <conditionalFormatting sqref="N65">
    <cfRule type="expression" dxfId="3189" priority="3978" stopIfTrue="1">
      <formula>AND(O65="",P65="",Q65="")</formula>
    </cfRule>
    <cfRule type="expression" dxfId="3188" priority="3979" stopIfTrue="1">
      <formula>AND(OR(O65&lt;&gt;"",P65&lt;&gt;"",Q65&lt;&gt;""),OR(N65&lt;1,N65=""))</formula>
    </cfRule>
    <cfRule type="expression" dxfId="3187" priority="3980">
      <formula>AND(O65&lt;&gt;"",P65&lt;&gt;"",Q65&lt;&gt;"",N65&gt;=1)</formula>
    </cfRule>
  </conditionalFormatting>
  <conditionalFormatting sqref="AA66 Y66 S66 O66:Q66 L66 U66:W66">
    <cfRule type="expression" dxfId="3186" priority="3974" stopIfTrue="1">
      <formula>L66=""</formula>
    </cfRule>
    <cfRule type="expression" dxfId="3185" priority="3975" stopIfTrue="1">
      <formula>L66&lt;=0</formula>
    </cfRule>
    <cfRule type="expression" dxfId="3184" priority="3976" stopIfTrue="1">
      <formula>L66&lt;1</formula>
    </cfRule>
    <cfRule type="expression" dxfId="3183" priority="3977">
      <formula>L66&gt;=1</formula>
    </cfRule>
  </conditionalFormatting>
  <conditionalFormatting sqref="T66">
    <cfRule type="expression" dxfId="3182" priority="3971" stopIfTrue="1">
      <formula>AND(U66="", V66="", W66="")</formula>
    </cfRule>
    <cfRule type="expression" dxfId="3181" priority="3972" stopIfTrue="1">
      <formula>AND(U66&lt;&gt;"",V66&lt;&gt;"",W66&lt;&gt;"",T66&lt;1)</formula>
    </cfRule>
    <cfRule type="expression" dxfId="3180" priority="3973">
      <formula>AND(U66&lt;&gt;"",V66&lt;&gt;"",W66&lt;&gt;"",T66&gt;=1)</formula>
    </cfRule>
  </conditionalFormatting>
  <conditionalFormatting sqref="R66 X66 Z66">
    <cfRule type="expression" dxfId="3179" priority="3968" stopIfTrue="1">
      <formula>S66=""</formula>
    </cfRule>
    <cfRule type="expression" dxfId="3178" priority="3969" stopIfTrue="1">
      <formula>AND(S66&lt;&gt;"",R66&lt;1)</formula>
    </cfRule>
    <cfRule type="expression" dxfId="3177" priority="3970">
      <formula>AND(S66&lt;&gt;"",R66&gt;=1)</formula>
    </cfRule>
  </conditionalFormatting>
  <conditionalFormatting sqref="T66">
    <cfRule type="expression" dxfId="3176" priority="3965" stopIfTrue="1">
      <formula>AND(U66="", V66="", W66="")</formula>
    </cfRule>
    <cfRule type="expression" dxfId="3175" priority="3966" stopIfTrue="1">
      <formula>AND(OR(U66&lt;&gt;"",V66&lt;&gt;"",W66&lt;&gt;""),OR(T66&lt;1,T66=""))</formula>
    </cfRule>
    <cfRule type="expression" dxfId="3174" priority="3967">
      <formula>AND(U66&lt;&gt;"",V66&lt;&gt;"",W66&lt;&gt;"",T66&gt;=1)</formula>
    </cfRule>
  </conditionalFormatting>
  <conditionalFormatting sqref="N66">
    <cfRule type="expression" dxfId="3173" priority="3962" stopIfTrue="1">
      <formula>AND(O66="",P66="",Q66="")</formula>
    </cfRule>
    <cfRule type="expression" dxfId="3172" priority="3963" stopIfTrue="1">
      <formula>AND(OR(O66&lt;&gt;"",P66&lt;&gt;"",Q66&lt;&gt;""),OR(N66&lt;1,N66=""))</formula>
    </cfRule>
    <cfRule type="expression" dxfId="3171" priority="3964">
      <formula>AND(O66&lt;&gt;"",P66&lt;&gt;"",Q66&lt;&gt;"",N66&gt;=1)</formula>
    </cfRule>
  </conditionalFormatting>
  <conditionalFormatting sqref="N77:N79">
    <cfRule type="expression" dxfId="3170" priority="3918" stopIfTrue="1">
      <formula>AND(O77="",P77="",Q77="")</formula>
    </cfRule>
    <cfRule type="expression" dxfId="3169" priority="3919" stopIfTrue="1">
      <formula>AND(OR(O77&lt;&gt;"",P77&lt;&gt;"",Q77&lt;&gt;""),OR(N77&lt;1,N77=""))</formula>
    </cfRule>
    <cfRule type="expression" dxfId="3168" priority="3920">
      <formula>AND(O77&lt;&gt;"",P77&lt;&gt;"",Q77&lt;&gt;"",N77&gt;=1)</formula>
    </cfRule>
  </conditionalFormatting>
  <conditionalFormatting sqref="N89:N91">
    <cfRule type="expression" dxfId="3167" priority="3886" stopIfTrue="1">
      <formula>AND(O89="",P89="",Q89="")</formula>
    </cfRule>
    <cfRule type="expression" dxfId="3166" priority="3887" stopIfTrue="1">
      <formula>AND(OR(O89&lt;&gt;"",P89&lt;&gt;"",Q89&lt;&gt;""),OR(N89&lt;1,N89=""))</formula>
    </cfRule>
    <cfRule type="expression" dxfId="3165" priority="3888">
      <formula>AND(O89&lt;&gt;"",P89&lt;&gt;"",Q89&lt;&gt;"",N89&gt;=1)</formula>
    </cfRule>
  </conditionalFormatting>
  <conditionalFormatting sqref="S76 O76:Q76 L76 U76:W76 Y76 AA76">
    <cfRule type="expression" dxfId="3164" priority="3958" stopIfTrue="1">
      <formula>L76=""</formula>
    </cfRule>
    <cfRule type="expression" dxfId="3163" priority="3959" stopIfTrue="1">
      <formula>L76&lt;=0</formula>
    </cfRule>
    <cfRule type="expression" dxfId="3162" priority="3960" stopIfTrue="1">
      <formula>L76&lt;1</formula>
    </cfRule>
    <cfRule type="expression" dxfId="3161" priority="3961">
      <formula>L76&gt;=1</formula>
    </cfRule>
  </conditionalFormatting>
  <conditionalFormatting sqref="T77:T79">
    <cfRule type="expression" dxfId="3160" priority="3927" stopIfTrue="1">
      <formula>AND(U77="", V77="", W77="")</formula>
    </cfRule>
    <cfRule type="expression" dxfId="3159" priority="3928" stopIfTrue="1">
      <formula>AND(U77&lt;&gt;"",V77&lt;&gt;"",W77&lt;&gt;"",T77&lt;1)</formula>
    </cfRule>
    <cfRule type="expression" dxfId="3158" priority="3929">
      <formula>AND(U77&lt;&gt;"",V77&lt;&gt;"",W77&lt;&gt;"",T77&gt;=1)</formula>
    </cfRule>
  </conditionalFormatting>
  <conditionalFormatting sqref="R76">
    <cfRule type="expression" dxfId="3157" priority="3952" stopIfTrue="1">
      <formula>S76=""</formula>
    </cfRule>
    <cfRule type="expression" dxfId="3156" priority="3953" stopIfTrue="1">
      <formula>AND(S76&lt;&gt;"",R76&lt;1)</formula>
    </cfRule>
    <cfRule type="expression" dxfId="3155" priority="3954">
      <formula>AND(S76&lt;&gt;"",R76&gt;=1)</formula>
    </cfRule>
  </conditionalFormatting>
  <conditionalFormatting sqref="T77:T79">
    <cfRule type="expression" dxfId="3154" priority="3921" stopIfTrue="1">
      <formula>AND(U77="", V77="", W77="")</formula>
    </cfRule>
    <cfRule type="expression" dxfId="3153" priority="3922" stopIfTrue="1">
      <formula>AND(OR(U77&lt;&gt;"",V77&lt;&gt;"",W77&lt;&gt;""),OR(T77&lt;1,T77=""))</formula>
    </cfRule>
    <cfRule type="expression" dxfId="3152" priority="3923">
      <formula>AND(U77&lt;&gt;"",V77&lt;&gt;"",W77&lt;&gt;"",T77&gt;=1)</formula>
    </cfRule>
  </conditionalFormatting>
  <conditionalFormatting sqref="N76">
    <cfRule type="expression" dxfId="3151" priority="3946" stopIfTrue="1">
      <formula>AND(O76="",P76="",Q76="")</formula>
    </cfRule>
    <cfRule type="expression" dxfId="3150" priority="3947" stopIfTrue="1">
      <formula>AND(OR(O76&lt;&gt;"",P76&lt;&gt;"",Q76&lt;&gt;""),OR(N76&lt;1,N76=""))</formula>
    </cfRule>
    <cfRule type="expression" dxfId="3149" priority="3948">
      <formula>AND(O76&lt;&gt;"",P76&lt;&gt;"",Q76&lt;&gt;"",N76&gt;=1)</formula>
    </cfRule>
  </conditionalFormatting>
  <conditionalFormatting sqref="T76">
    <cfRule type="expression" dxfId="3148" priority="3942" stopIfTrue="1">
      <formula>T76=""</formula>
    </cfRule>
    <cfRule type="expression" dxfId="3147" priority="3943" stopIfTrue="1">
      <formula>T76&lt;=0</formula>
    </cfRule>
    <cfRule type="expression" dxfId="3146" priority="3944" stopIfTrue="1">
      <formula>T76&lt;1</formula>
    </cfRule>
    <cfRule type="expression" dxfId="3145" priority="3945">
      <formula>T76&gt;=1</formula>
    </cfRule>
  </conditionalFormatting>
  <conditionalFormatting sqref="X76">
    <cfRule type="expression" dxfId="3144" priority="3938" stopIfTrue="1">
      <formula>X76=""</formula>
    </cfRule>
    <cfRule type="expression" dxfId="3143" priority="3939" stopIfTrue="1">
      <formula>X76&lt;=0</formula>
    </cfRule>
    <cfRule type="expression" dxfId="3142" priority="3940" stopIfTrue="1">
      <formula>X76&lt;1</formula>
    </cfRule>
    <cfRule type="expression" dxfId="3141" priority="3941">
      <formula>X76&gt;=1</formula>
    </cfRule>
  </conditionalFormatting>
  <conditionalFormatting sqref="Z76">
    <cfRule type="expression" dxfId="3140" priority="3934" stopIfTrue="1">
      <formula>Z76=""</formula>
    </cfRule>
    <cfRule type="expression" dxfId="3139" priority="3935" stopIfTrue="1">
      <formula>Z76&lt;=0</formula>
    </cfRule>
    <cfRule type="expression" dxfId="3138" priority="3936" stopIfTrue="1">
      <formula>Z76&lt;1</formula>
    </cfRule>
    <cfRule type="expression" dxfId="3137" priority="3937">
      <formula>Z76&gt;=1</formula>
    </cfRule>
  </conditionalFormatting>
  <conditionalFormatting sqref="AA77:AA79 Y77:Y79 S77:S79 O77:Q79 L77:L79 U77:W79">
    <cfRule type="expression" dxfId="3136" priority="3930" stopIfTrue="1">
      <formula>L77=""</formula>
    </cfRule>
    <cfRule type="expression" dxfId="3135" priority="3931" stopIfTrue="1">
      <formula>L77&lt;=0</formula>
    </cfRule>
    <cfRule type="expression" dxfId="3134" priority="3932" stopIfTrue="1">
      <formula>L77&lt;1</formula>
    </cfRule>
    <cfRule type="expression" dxfId="3133" priority="3933">
      <formula>L77&gt;=1</formula>
    </cfRule>
  </conditionalFormatting>
  <conditionalFormatting sqref="T89:T91">
    <cfRule type="expression" dxfId="3132" priority="3895" stopIfTrue="1">
      <formula>AND(U89="", V89="", W89="")</formula>
    </cfRule>
    <cfRule type="expression" dxfId="3131" priority="3896" stopIfTrue="1">
      <formula>AND(U89&lt;&gt;"",V89&lt;&gt;"",W89&lt;&gt;"",T89&lt;1)</formula>
    </cfRule>
    <cfRule type="expression" dxfId="3130" priority="3897">
      <formula>AND(U89&lt;&gt;"",V89&lt;&gt;"",W89&lt;&gt;"",T89&gt;=1)</formula>
    </cfRule>
  </conditionalFormatting>
  <conditionalFormatting sqref="R77:R79 X77:X79 Z77:Z79">
    <cfRule type="expression" dxfId="3129" priority="3924" stopIfTrue="1">
      <formula>S77=""</formula>
    </cfRule>
    <cfRule type="expression" dxfId="3128" priority="3925" stopIfTrue="1">
      <formula>AND(S77&lt;&gt;"",R77&lt;1)</formula>
    </cfRule>
    <cfRule type="expression" dxfId="3127" priority="3926">
      <formula>AND(S77&lt;&gt;"",R77&gt;=1)</formula>
    </cfRule>
  </conditionalFormatting>
  <conditionalFormatting sqref="T89:T91">
    <cfRule type="expression" dxfId="3126" priority="3889" stopIfTrue="1">
      <formula>AND(U89="", V89="", W89="")</formula>
    </cfRule>
    <cfRule type="expression" dxfId="3125" priority="3890" stopIfTrue="1">
      <formula>AND(OR(U89&lt;&gt;"",V89&lt;&gt;"",W89&lt;&gt;""),OR(T89&lt;1,T89=""))</formula>
    </cfRule>
    <cfRule type="expression" dxfId="3124" priority="3891">
      <formula>AND(U89&lt;&gt;"",V89&lt;&gt;"",W89&lt;&gt;"",T89&gt;=1)</formula>
    </cfRule>
  </conditionalFormatting>
  <conditionalFormatting sqref="N121:N123">
    <cfRule type="expression" dxfId="3123" priority="3854" stopIfTrue="1">
      <formula>AND(O121="",P121="",Q121="")</formula>
    </cfRule>
    <cfRule type="expression" dxfId="3122" priority="3855" stopIfTrue="1">
      <formula>AND(OR(O121&lt;&gt;"",P121&lt;&gt;"",Q121&lt;&gt;""),OR(N121&lt;1,N121=""))</formula>
    </cfRule>
    <cfRule type="expression" dxfId="3121" priority="3856">
      <formula>AND(O121&lt;&gt;"",P121&lt;&gt;"",Q121&lt;&gt;"",N121&gt;=1)</formula>
    </cfRule>
  </conditionalFormatting>
  <conditionalFormatting sqref="L88 O88:Q88 S88 U88:W88 Y88 AA88">
    <cfRule type="expression" dxfId="3120" priority="3914" stopIfTrue="1">
      <formula>L88=""</formula>
    </cfRule>
    <cfRule type="expression" dxfId="3119" priority="3915" stopIfTrue="1">
      <formula>L88&lt;=0</formula>
    </cfRule>
    <cfRule type="expression" dxfId="3118" priority="3916" stopIfTrue="1">
      <formula>L88&lt;1</formula>
    </cfRule>
    <cfRule type="expression" dxfId="3117" priority="3917">
      <formula>L88&gt;=1</formula>
    </cfRule>
  </conditionalFormatting>
  <conditionalFormatting sqref="T88">
    <cfRule type="expression" dxfId="3116" priority="3911" stopIfTrue="1">
      <formula>AND(U88="", V88="", W88="")</formula>
    </cfRule>
    <cfRule type="expression" dxfId="3115" priority="3912" stopIfTrue="1">
      <formula>AND(U88&lt;&gt;"",V88&lt;&gt;"",W88&lt;&gt;"",T88&lt;1)</formula>
    </cfRule>
    <cfRule type="expression" dxfId="3114" priority="3913">
      <formula>AND(U88&lt;&gt;"",V88&lt;&gt;"",W88&lt;&gt;"",T88&gt;=1)</formula>
    </cfRule>
  </conditionalFormatting>
  <conditionalFormatting sqref="Z88 X88 R88">
    <cfRule type="expression" dxfId="3113" priority="3908" stopIfTrue="1">
      <formula>S88=""</formula>
    </cfRule>
    <cfRule type="expression" dxfId="3112" priority="3909" stopIfTrue="1">
      <formula>AND(S88&lt;&gt;"",R88&lt;1)</formula>
    </cfRule>
    <cfRule type="expression" dxfId="3111" priority="3910">
      <formula>AND(S88&lt;&gt;"",R88&gt;=1)</formula>
    </cfRule>
  </conditionalFormatting>
  <conditionalFormatting sqref="T88">
    <cfRule type="expression" dxfId="3110" priority="3905" stopIfTrue="1">
      <formula>AND(U88="", V88="", W88="")</formula>
    </cfRule>
    <cfRule type="expression" dxfId="3109" priority="3906" stopIfTrue="1">
      <formula>AND(OR(U88&lt;&gt;"",V88&lt;&gt;"",W88&lt;&gt;""),OR(T88&lt;1,T88=""))</formula>
    </cfRule>
    <cfRule type="expression" dxfId="3108" priority="3907">
      <formula>AND(U88&lt;&gt;"",V88&lt;&gt;"",W88&lt;&gt;"",T88&gt;=1)</formula>
    </cfRule>
  </conditionalFormatting>
  <conditionalFormatting sqref="N88">
    <cfRule type="expression" dxfId="3107" priority="3902" stopIfTrue="1">
      <formula>AND(O88="",P88="",Q88="")</formula>
    </cfRule>
    <cfRule type="expression" dxfId="3106" priority="3903" stopIfTrue="1">
      <formula>AND(OR(O88&lt;&gt;"",P88&lt;&gt;"",Q88&lt;&gt;""),OR(N88&lt;1,N88=""))</formula>
    </cfRule>
    <cfRule type="expression" dxfId="3105" priority="3904">
      <formula>AND(O88&lt;&gt;"",P88&lt;&gt;"",Q88&lt;&gt;"",N88&gt;=1)</formula>
    </cfRule>
  </conditionalFormatting>
  <conditionalFormatting sqref="L89:L91 O89:Q91 S89:S91 U89:W91 Y89:Y91 AA89:AA91">
    <cfRule type="expression" dxfId="3104" priority="3898" stopIfTrue="1">
      <formula>L89=""</formula>
    </cfRule>
    <cfRule type="expression" dxfId="3103" priority="3899" stopIfTrue="1">
      <formula>L89&lt;=0</formula>
    </cfRule>
    <cfRule type="expression" dxfId="3102" priority="3900" stopIfTrue="1">
      <formula>L89&lt;1</formula>
    </cfRule>
    <cfRule type="expression" dxfId="3101" priority="3901">
      <formula>L89&gt;=1</formula>
    </cfRule>
  </conditionalFormatting>
  <conditionalFormatting sqref="T121:T123">
    <cfRule type="expression" dxfId="3100" priority="3863" stopIfTrue="1">
      <formula>AND(U121="", V121="", W121="")</formula>
    </cfRule>
    <cfRule type="expression" dxfId="3099" priority="3864" stopIfTrue="1">
      <formula>AND(U121&lt;&gt;"",V121&lt;&gt;"",W121&lt;&gt;"",T121&lt;1)</formula>
    </cfRule>
    <cfRule type="expression" dxfId="3098" priority="3865">
      <formula>AND(U121&lt;&gt;"",V121&lt;&gt;"",W121&lt;&gt;"",T121&gt;=1)</formula>
    </cfRule>
  </conditionalFormatting>
  <conditionalFormatting sqref="Z89:Z91 X89:X91 R89:R91">
    <cfRule type="expression" dxfId="3097" priority="3892" stopIfTrue="1">
      <formula>S89=""</formula>
    </cfRule>
    <cfRule type="expression" dxfId="3096" priority="3893" stopIfTrue="1">
      <formula>AND(S89&lt;&gt;"",R89&lt;1)</formula>
    </cfRule>
    <cfRule type="expression" dxfId="3095" priority="3894">
      <formula>AND(S89&lt;&gt;"",R89&gt;=1)</formula>
    </cfRule>
  </conditionalFormatting>
  <conditionalFormatting sqref="T121:T123">
    <cfRule type="expression" dxfId="3094" priority="3857" stopIfTrue="1">
      <formula>AND(U121="", V121="", W121="")</formula>
    </cfRule>
    <cfRule type="expression" dxfId="3093" priority="3858" stopIfTrue="1">
      <formula>AND(OR(U121&lt;&gt;"",V121&lt;&gt;"",W121&lt;&gt;""),OR(T121&lt;1,T121=""))</formula>
    </cfRule>
    <cfRule type="expression" dxfId="3092" priority="3859">
      <formula>AND(U121&lt;&gt;"",V121&lt;&gt;"",W121&lt;&gt;"",T121&gt;=1)</formula>
    </cfRule>
  </conditionalFormatting>
  <conditionalFormatting sqref="S120 O120:Q120 L120 U120 W120">
    <cfRule type="expression" dxfId="3091" priority="3882" stopIfTrue="1">
      <formula>L120=""</formula>
    </cfRule>
    <cfRule type="expression" dxfId="3090" priority="3883" stopIfTrue="1">
      <formula>L120&lt;=0</formula>
    </cfRule>
    <cfRule type="expression" dxfId="3089" priority="3884" stopIfTrue="1">
      <formula>L120&lt;1</formula>
    </cfRule>
    <cfRule type="expression" dxfId="3088" priority="3885">
      <formula>L120&gt;=1</formula>
    </cfRule>
  </conditionalFormatting>
  <conditionalFormatting sqref="T120">
    <cfRule type="expression" dxfId="3087" priority="3879" stopIfTrue="1">
      <formula>AND(U120="", V120="", W120="")</formula>
    </cfRule>
    <cfRule type="expression" dxfId="3086" priority="3880" stopIfTrue="1">
      <formula>AND(U120&lt;&gt;"",V120&lt;&gt;"",W120&lt;&gt;"",T120&lt;1)</formula>
    </cfRule>
    <cfRule type="expression" dxfId="3085" priority="3881">
      <formula>AND(U120&lt;&gt;"",V120&lt;&gt;"",W120&lt;&gt;"",T120&gt;=1)</formula>
    </cfRule>
  </conditionalFormatting>
  <conditionalFormatting sqref="R120 X120 Z120">
    <cfRule type="expression" dxfId="3084" priority="3876" stopIfTrue="1">
      <formula>S120=""</formula>
    </cfRule>
    <cfRule type="expression" dxfId="3083" priority="3877" stopIfTrue="1">
      <formula>AND(S120&lt;&gt;"",R120&lt;1)</formula>
    </cfRule>
    <cfRule type="expression" dxfId="3082" priority="3878">
      <formula>AND(S120&lt;&gt;"",R120&gt;=1)</formula>
    </cfRule>
  </conditionalFormatting>
  <conditionalFormatting sqref="T120">
    <cfRule type="expression" dxfId="3081" priority="3873" stopIfTrue="1">
      <formula>AND(U120="", V120="", W120="")</formula>
    </cfRule>
    <cfRule type="expression" dxfId="3080" priority="3874" stopIfTrue="1">
      <formula>AND(OR(U120&lt;&gt;"",V120&lt;&gt;"",W120&lt;&gt;""),OR(T120&lt;1,T120=""))</formula>
    </cfRule>
    <cfRule type="expression" dxfId="3079" priority="3875">
      <formula>AND(U120&lt;&gt;"",V120&lt;&gt;"",W120&lt;&gt;"",T120&gt;=1)</formula>
    </cfRule>
  </conditionalFormatting>
  <conditionalFormatting sqref="N120">
    <cfRule type="expression" dxfId="3078" priority="3870" stopIfTrue="1">
      <formula>AND(O120="",P120="",Q120="")</formula>
    </cfRule>
    <cfRule type="expression" dxfId="3077" priority="3871" stopIfTrue="1">
      <formula>AND(OR(O120&lt;&gt;"",P120&lt;&gt;"",Q120&lt;&gt;""),OR(N120&lt;1,N120=""))</formula>
    </cfRule>
    <cfRule type="expression" dxfId="3076" priority="3872">
      <formula>AND(O120&lt;&gt;"",P120&lt;&gt;"",Q120&lt;&gt;"",N120&gt;=1)</formula>
    </cfRule>
  </conditionalFormatting>
  <conditionalFormatting sqref="AA121:AA123 Y121:Y123 S121:S123 O121:Q123 L121:L123 U121:W123">
    <cfRule type="expression" dxfId="3075" priority="3866" stopIfTrue="1">
      <formula>L121=""</formula>
    </cfRule>
    <cfRule type="expression" dxfId="3074" priority="3867" stopIfTrue="1">
      <formula>L121&lt;=0</formula>
    </cfRule>
    <cfRule type="expression" dxfId="3073" priority="3868" stopIfTrue="1">
      <formula>L121&lt;1</formula>
    </cfRule>
    <cfRule type="expression" dxfId="3072" priority="3869">
      <formula>L121&gt;=1</formula>
    </cfRule>
  </conditionalFormatting>
  <conditionalFormatting sqref="R121:R123 X121:X123 Z121:Z123">
    <cfRule type="expression" dxfId="3071" priority="3860" stopIfTrue="1">
      <formula>S121=""</formula>
    </cfRule>
    <cfRule type="expression" dxfId="3070" priority="3861" stopIfTrue="1">
      <formula>AND(S121&lt;&gt;"",R121&lt;1)</formula>
    </cfRule>
    <cfRule type="expression" dxfId="3069" priority="3862">
      <formula>AND(S121&lt;&gt;"",R121&gt;=1)</formula>
    </cfRule>
  </conditionalFormatting>
  <conditionalFormatting sqref="L130 O130:Q130 S130 U130:W130 Y130 AA130">
    <cfRule type="expression" dxfId="3068" priority="3850" stopIfTrue="1">
      <formula>L130=""</formula>
    </cfRule>
    <cfRule type="expression" dxfId="3067" priority="3851" stopIfTrue="1">
      <formula>L130&lt;=0</formula>
    </cfRule>
    <cfRule type="expression" dxfId="3066" priority="3852" stopIfTrue="1">
      <formula>L130&lt;1</formula>
    </cfRule>
    <cfRule type="expression" dxfId="3065" priority="3853">
      <formula>L130&gt;=1</formula>
    </cfRule>
  </conditionalFormatting>
  <conditionalFormatting sqref="Z130 X130 R130">
    <cfRule type="expression" dxfId="3064" priority="3844" stopIfTrue="1">
      <formula>S130=""</formula>
    </cfRule>
    <cfRule type="expression" dxfId="3063" priority="3845" stopIfTrue="1">
      <formula>AND(S130&lt;&gt;"",R130&lt;1)</formula>
    </cfRule>
    <cfRule type="expression" dxfId="3062" priority="3846">
      <formula>AND(S130&lt;&gt;"",R130&gt;=1)</formula>
    </cfRule>
  </conditionalFormatting>
  <conditionalFormatting sqref="N130">
    <cfRule type="expression" dxfId="3061" priority="3838" stopIfTrue="1">
      <formula>AND(O130="",P130="",Q130="")</formula>
    </cfRule>
    <cfRule type="expression" dxfId="3060" priority="3839" stopIfTrue="1">
      <formula>AND(OR(O130&lt;&gt;"",P130&lt;&gt;"",Q130&lt;&gt;""),OR(N130&lt;1,N130=""))</formula>
    </cfRule>
    <cfRule type="expression" dxfId="3059" priority="3840">
      <formula>AND(O130&lt;&gt;"",P130&lt;&gt;"",Q130&lt;&gt;"",N130&gt;=1)</formula>
    </cfRule>
  </conditionalFormatting>
  <conditionalFormatting sqref="L131:L134 O131:Q134 S131:S134 U131:W134 Y131:Y134 AA131:AA134">
    <cfRule type="expression" dxfId="3058" priority="3834" stopIfTrue="1">
      <formula>L131=""</formula>
    </cfRule>
    <cfRule type="expression" dxfId="3057" priority="3835" stopIfTrue="1">
      <formula>L131&lt;=0</formula>
    </cfRule>
    <cfRule type="expression" dxfId="3056" priority="3836" stopIfTrue="1">
      <formula>L131&lt;1</formula>
    </cfRule>
    <cfRule type="expression" dxfId="3055" priority="3837">
      <formula>L131&gt;=1</formula>
    </cfRule>
  </conditionalFormatting>
  <conditionalFormatting sqref="S140 O140:Q140 L140 U140:W140 Y140 AA140">
    <cfRule type="expression" dxfId="3054" priority="3818" stopIfTrue="1">
      <formula>L140=""</formula>
    </cfRule>
    <cfRule type="expression" dxfId="3053" priority="3819" stopIfTrue="1">
      <formula>L140&lt;=0</formula>
    </cfRule>
    <cfRule type="expression" dxfId="3052" priority="3820" stopIfTrue="1">
      <formula>L140&lt;1</formula>
    </cfRule>
    <cfRule type="expression" dxfId="3051" priority="3821">
      <formula>L140&gt;=1</formula>
    </cfRule>
  </conditionalFormatting>
  <conditionalFormatting sqref="R140">
    <cfRule type="expression" dxfId="3050" priority="3812" stopIfTrue="1">
      <formula>S140=""</formula>
    </cfRule>
    <cfRule type="expression" dxfId="3049" priority="3813" stopIfTrue="1">
      <formula>AND(S140&lt;&gt;"",R140&lt;1)</formula>
    </cfRule>
    <cfRule type="expression" dxfId="3048" priority="3814">
      <formula>AND(S140&lt;&gt;"",R140&gt;=1)</formula>
    </cfRule>
  </conditionalFormatting>
  <conditionalFormatting sqref="N140">
    <cfRule type="expression" dxfId="3047" priority="3806" stopIfTrue="1">
      <formula>AND(O140="",P140="",Q140="")</formula>
    </cfRule>
    <cfRule type="expression" dxfId="3046" priority="3807" stopIfTrue="1">
      <formula>AND(OR(O140&lt;&gt;"",P140&lt;&gt;"",Q140&lt;&gt;""),OR(N140&lt;1,N140=""))</formula>
    </cfRule>
    <cfRule type="expression" dxfId="3045" priority="3808">
      <formula>AND(O140&lt;&gt;"",P140&lt;&gt;"",Q140&lt;&gt;"",N140&gt;=1)</formula>
    </cfRule>
  </conditionalFormatting>
  <conditionalFormatting sqref="AA141:AA143 Y141:Y143 S141:S143 O141:Q143 L141:L143 U141:W143">
    <cfRule type="expression" dxfId="3044" priority="3802" stopIfTrue="1">
      <formula>L141=""</formula>
    </cfRule>
    <cfRule type="expression" dxfId="3043" priority="3803" stopIfTrue="1">
      <formula>L141&lt;=0</formula>
    </cfRule>
    <cfRule type="expression" dxfId="3042" priority="3804" stopIfTrue="1">
      <formula>L141&lt;1</formula>
    </cfRule>
    <cfRule type="expression" dxfId="3041" priority="3805">
      <formula>L141&gt;=1</formula>
    </cfRule>
  </conditionalFormatting>
  <conditionalFormatting sqref="T141:T143">
    <cfRule type="expression" dxfId="3040" priority="3799" stopIfTrue="1">
      <formula>AND(U141="", V141="", W141="")</formula>
    </cfRule>
    <cfRule type="expression" dxfId="3039" priority="3800" stopIfTrue="1">
      <formula>AND(U141&lt;&gt;"",V141&lt;&gt;"",W141&lt;&gt;"",T141&lt;1)</formula>
    </cfRule>
    <cfRule type="expression" dxfId="3038" priority="3801">
      <formula>AND(U141&lt;&gt;"",V141&lt;&gt;"",W141&lt;&gt;"",T141&gt;=1)</formula>
    </cfRule>
  </conditionalFormatting>
  <conditionalFormatting sqref="R141:R143 X141:X143 Z141:Z143">
    <cfRule type="expression" dxfId="3037" priority="3796" stopIfTrue="1">
      <formula>S141=""</formula>
    </cfRule>
    <cfRule type="expression" dxfId="3036" priority="3797" stopIfTrue="1">
      <formula>AND(S141&lt;&gt;"",R141&lt;1)</formula>
    </cfRule>
    <cfRule type="expression" dxfId="3035" priority="3798">
      <formula>AND(S141&lt;&gt;"",R141&gt;=1)</formula>
    </cfRule>
  </conditionalFormatting>
  <conditionalFormatting sqref="T141:T143">
    <cfRule type="expression" dxfId="3034" priority="3793" stopIfTrue="1">
      <formula>AND(U141="", V141="", W141="")</formula>
    </cfRule>
    <cfRule type="expression" dxfId="3033" priority="3794" stopIfTrue="1">
      <formula>AND(OR(U141&lt;&gt;"",V141&lt;&gt;"",W141&lt;&gt;""),OR(T141&lt;1,T141=""))</formula>
    </cfRule>
    <cfRule type="expression" dxfId="3032" priority="3795">
      <formula>AND(U141&lt;&gt;"",V141&lt;&gt;"",W141&lt;&gt;"",T141&gt;=1)</formula>
    </cfRule>
  </conditionalFormatting>
  <conditionalFormatting sqref="N141:N143">
    <cfRule type="expression" dxfId="3031" priority="3790" stopIfTrue="1">
      <formula>AND(O141="",P141="",Q141="")</formula>
    </cfRule>
    <cfRule type="expression" dxfId="3030" priority="3791" stopIfTrue="1">
      <formula>AND(OR(O141&lt;&gt;"",P141&lt;&gt;"",Q141&lt;&gt;""),OR(N141&lt;1,N141=""))</formula>
    </cfRule>
    <cfRule type="expression" dxfId="3029" priority="3792">
      <formula>AND(O141&lt;&gt;"",P141&lt;&gt;"",Q141&lt;&gt;"",N141&gt;=1)</formula>
    </cfRule>
  </conditionalFormatting>
  <conditionalFormatting sqref="T140">
    <cfRule type="expression" dxfId="3028" priority="3786" stopIfTrue="1">
      <formula>T140=""</formula>
    </cfRule>
    <cfRule type="expression" dxfId="3027" priority="3787" stopIfTrue="1">
      <formula>T140&lt;=0</formula>
    </cfRule>
    <cfRule type="expression" dxfId="3026" priority="3788" stopIfTrue="1">
      <formula>T140&lt;1</formula>
    </cfRule>
    <cfRule type="expression" dxfId="3025" priority="3789">
      <formula>T140&gt;=1</formula>
    </cfRule>
  </conditionalFormatting>
  <conditionalFormatting sqref="X140">
    <cfRule type="expression" dxfId="3024" priority="3782" stopIfTrue="1">
      <formula>X140=""</formula>
    </cfRule>
    <cfRule type="expression" dxfId="3023" priority="3783" stopIfTrue="1">
      <formula>X140&lt;=0</formula>
    </cfRule>
    <cfRule type="expression" dxfId="3022" priority="3784" stopIfTrue="1">
      <formula>X140&lt;1</formula>
    </cfRule>
    <cfRule type="expression" dxfId="3021" priority="3785">
      <formula>X140&gt;=1</formula>
    </cfRule>
  </conditionalFormatting>
  <conditionalFormatting sqref="Z140">
    <cfRule type="expression" dxfId="3020" priority="3778" stopIfTrue="1">
      <formula>Z140=""</formula>
    </cfRule>
    <cfRule type="expression" dxfId="3019" priority="3779" stopIfTrue="1">
      <formula>Z140&lt;=0</formula>
    </cfRule>
    <cfRule type="expression" dxfId="3018" priority="3780" stopIfTrue="1">
      <formula>Z140&lt;1</formula>
    </cfRule>
    <cfRule type="expression" dxfId="3017" priority="3781">
      <formula>Z140&gt;=1</formula>
    </cfRule>
  </conditionalFormatting>
  <conditionalFormatting sqref="AA150 Y150 L150 S150 O150:Q150 U150:W150">
    <cfRule type="expression" dxfId="3016" priority="3762" stopIfTrue="1">
      <formula>L150=""</formula>
    </cfRule>
    <cfRule type="expression" dxfId="3015" priority="3763" stopIfTrue="1">
      <formula>L150&lt;=0</formula>
    </cfRule>
    <cfRule type="expression" dxfId="3014" priority="3764" stopIfTrue="1">
      <formula>L150&lt;1</formula>
    </cfRule>
    <cfRule type="expression" dxfId="3013" priority="3765">
      <formula>L150&gt;=1</formula>
    </cfRule>
  </conditionalFormatting>
  <conditionalFormatting sqref="T150">
    <cfRule type="expression" dxfId="3012" priority="3759" stopIfTrue="1">
      <formula>AND(U150="", V150="", W150="")</formula>
    </cfRule>
    <cfRule type="expression" dxfId="3011" priority="3760" stopIfTrue="1">
      <formula>AND(U150&lt;&gt;"",V150&lt;&gt;"",W150&lt;&gt;"",T150&lt;1)</formula>
    </cfRule>
    <cfRule type="expression" dxfId="3010" priority="3761">
      <formula>AND(U150&lt;&gt;"",V150&lt;&gt;"",W150&lt;&gt;"",T150&gt;=1)</formula>
    </cfRule>
  </conditionalFormatting>
  <conditionalFormatting sqref="X150 Z150 R150">
    <cfRule type="expression" dxfId="3009" priority="3756" stopIfTrue="1">
      <formula>S150=""</formula>
    </cfRule>
    <cfRule type="expression" dxfId="3008" priority="3757" stopIfTrue="1">
      <formula>AND(S150&lt;&gt;"",R150&lt;1)</formula>
    </cfRule>
    <cfRule type="expression" dxfId="3007" priority="3758">
      <formula>AND(S150&lt;&gt;"",R150&gt;=1)</formula>
    </cfRule>
  </conditionalFormatting>
  <conditionalFormatting sqref="T150">
    <cfRule type="expression" dxfId="3006" priority="3753" stopIfTrue="1">
      <formula>AND(U150="", V150="", W150="")</formula>
    </cfRule>
    <cfRule type="expression" dxfId="3005" priority="3754" stopIfTrue="1">
      <formula>AND(OR(U150&lt;&gt;"",V150&lt;&gt;"",W150&lt;&gt;""),OR(T150&lt;1,T150=""))</formula>
    </cfRule>
    <cfRule type="expression" dxfId="3004" priority="3755">
      <formula>AND(U150&lt;&gt;"",V150&lt;&gt;"",W150&lt;&gt;"",T150&gt;=1)</formula>
    </cfRule>
  </conditionalFormatting>
  <conditionalFormatting sqref="N150">
    <cfRule type="expression" dxfId="3003" priority="3750" stopIfTrue="1">
      <formula>AND(O150="",P150="",Q150="")</formula>
    </cfRule>
    <cfRule type="expression" dxfId="3002" priority="3751" stopIfTrue="1">
      <formula>AND(OR(O150&lt;&gt;"",P150&lt;&gt;"",Q150&lt;&gt;""),OR(N150&lt;1,N150=""))</formula>
    </cfRule>
    <cfRule type="expression" dxfId="3001" priority="3752">
      <formula>AND(O150&lt;&gt;"",P150&lt;&gt;"",Q150&lt;&gt;"",N150&gt;=1)</formula>
    </cfRule>
  </conditionalFormatting>
  <conditionalFormatting sqref="O151:Q153 S151:S153 L151:L153 U151:W153 Y151:Y153 AA151:AA153">
    <cfRule type="expression" dxfId="3000" priority="3746" stopIfTrue="1">
      <formula>L151=""</formula>
    </cfRule>
    <cfRule type="expression" dxfId="2999" priority="3747" stopIfTrue="1">
      <formula>L151&lt;=0</formula>
    </cfRule>
    <cfRule type="expression" dxfId="2998" priority="3748" stopIfTrue="1">
      <formula>L151&lt;1</formula>
    </cfRule>
    <cfRule type="expression" dxfId="2997" priority="3749">
      <formula>L151&gt;=1</formula>
    </cfRule>
  </conditionalFormatting>
  <conditionalFormatting sqref="T151:T153">
    <cfRule type="expression" dxfId="2996" priority="3743" stopIfTrue="1">
      <formula>AND(U151="", V151="", W151="")</formula>
    </cfRule>
    <cfRule type="expression" dxfId="2995" priority="3744" stopIfTrue="1">
      <formula>AND(U151&lt;&gt;"",V151&lt;&gt;"",W151&lt;&gt;"",T151&lt;1)</formula>
    </cfRule>
    <cfRule type="expression" dxfId="2994" priority="3745">
      <formula>AND(U151&lt;&gt;"",V151&lt;&gt;"",W151&lt;&gt;"",T151&gt;=1)</formula>
    </cfRule>
  </conditionalFormatting>
  <conditionalFormatting sqref="Z151:Z153 X151:X153 R151:R153">
    <cfRule type="expression" dxfId="2993" priority="3740" stopIfTrue="1">
      <formula>S151=""</formula>
    </cfRule>
    <cfRule type="expression" dxfId="2992" priority="3741" stopIfTrue="1">
      <formula>AND(S151&lt;&gt;"",R151&lt;1)</formula>
    </cfRule>
    <cfRule type="expression" dxfId="2991" priority="3742">
      <formula>AND(S151&lt;&gt;"",R151&gt;=1)</formula>
    </cfRule>
  </conditionalFormatting>
  <conditionalFormatting sqref="T151:T153">
    <cfRule type="expression" dxfId="2990" priority="3737" stopIfTrue="1">
      <formula>AND(U151="", V151="", W151="")</formula>
    </cfRule>
    <cfRule type="expression" dxfId="2989" priority="3738" stopIfTrue="1">
      <formula>AND(OR(U151&lt;&gt;"",V151&lt;&gt;"",W151&lt;&gt;""),OR(T151&lt;1,T151=""))</formula>
    </cfRule>
    <cfRule type="expression" dxfId="2988" priority="3739">
      <formula>AND(U151&lt;&gt;"",V151&lt;&gt;"",W151&lt;&gt;"",T151&gt;=1)</formula>
    </cfRule>
  </conditionalFormatting>
  <conditionalFormatting sqref="N151:N153">
    <cfRule type="expression" dxfId="2987" priority="3734" stopIfTrue="1">
      <formula>AND(O151="",P151="",Q151="")</formula>
    </cfRule>
    <cfRule type="expression" dxfId="2986" priority="3735" stopIfTrue="1">
      <formula>AND(OR(O151&lt;&gt;"",P151&lt;&gt;"",Q151&lt;&gt;""),OR(N151&lt;1,N151=""))</formula>
    </cfRule>
    <cfRule type="expression" dxfId="2985" priority="3736">
      <formula>AND(O151&lt;&gt;"",P151&lt;&gt;"",Q151&lt;&gt;"",N151&gt;=1)</formula>
    </cfRule>
  </conditionalFormatting>
  <conditionalFormatting sqref="U190:W190 O190:Q190 S190 L190 Y190 AA190">
    <cfRule type="expression" dxfId="2984" priority="3730" stopIfTrue="1">
      <formula>L190=""</formula>
    </cfRule>
    <cfRule type="expression" dxfId="2983" priority="3731" stopIfTrue="1">
      <formula>L190&lt;=0</formula>
    </cfRule>
    <cfRule type="expression" dxfId="2982" priority="3732" stopIfTrue="1">
      <formula>L190&lt;1</formula>
    </cfRule>
    <cfRule type="expression" dxfId="2981" priority="3733">
      <formula>L190&gt;=1</formula>
    </cfRule>
  </conditionalFormatting>
  <conditionalFormatting sqref="T190">
    <cfRule type="expression" dxfId="2980" priority="3727" stopIfTrue="1">
      <formula>AND(U190="", V190="", W190="")</formula>
    </cfRule>
    <cfRule type="expression" dxfId="2979" priority="3728" stopIfTrue="1">
      <formula>AND(U190&lt;&gt;"",V190&lt;&gt;"",W190&lt;&gt;"",T190&lt;1)</formula>
    </cfRule>
    <cfRule type="expression" dxfId="2978" priority="3729">
      <formula>AND(U190&lt;&gt;"",V190&lt;&gt;"",W190&lt;&gt;"",T190&gt;=1)</formula>
    </cfRule>
  </conditionalFormatting>
  <conditionalFormatting sqref="R190 Z190 X190">
    <cfRule type="expression" dxfId="2977" priority="3724" stopIfTrue="1">
      <formula>S190=""</formula>
    </cfRule>
    <cfRule type="expression" dxfId="2976" priority="3725" stopIfTrue="1">
      <formula>AND(S190&lt;&gt;"",R190&lt;1)</formula>
    </cfRule>
    <cfRule type="expression" dxfId="2975" priority="3726">
      <formula>AND(S190&lt;&gt;"",R190&gt;=1)</formula>
    </cfRule>
  </conditionalFormatting>
  <conditionalFormatting sqref="T190">
    <cfRule type="expression" dxfId="2974" priority="3721" stopIfTrue="1">
      <formula>AND(U190="", V190="", W190="")</formula>
    </cfRule>
    <cfRule type="expression" dxfId="2973" priority="3722" stopIfTrue="1">
      <formula>AND(OR(U190&lt;&gt;"",V190&lt;&gt;"",W190&lt;&gt;""),OR(T190&lt;1,T190=""))</formula>
    </cfRule>
    <cfRule type="expression" dxfId="2972" priority="3723">
      <formula>AND(U190&lt;&gt;"",V190&lt;&gt;"",W190&lt;&gt;"",T190&gt;=1)</formula>
    </cfRule>
  </conditionalFormatting>
  <conditionalFormatting sqref="N190">
    <cfRule type="expression" dxfId="2971" priority="3718" stopIfTrue="1">
      <formula>AND(O190="",P190="",Q190="")</formula>
    </cfRule>
    <cfRule type="expression" dxfId="2970" priority="3719" stopIfTrue="1">
      <formula>AND(OR(O190&lt;&gt;"",P190&lt;&gt;"",Q190&lt;&gt;""),OR(N190&lt;1,N190=""))</formula>
    </cfRule>
    <cfRule type="expression" dxfId="2969" priority="3720">
      <formula>AND(O190&lt;&gt;"",P190&lt;&gt;"",Q190&lt;&gt;"",N190&gt;=1)</formula>
    </cfRule>
  </conditionalFormatting>
  <conditionalFormatting sqref="AA191:AA193 Y191:Y193 U191:W193 L191:L193 S191:S193 O191:Q193">
    <cfRule type="expression" dxfId="2968" priority="3714" stopIfTrue="1">
      <formula>L191=""</formula>
    </cfRule>
    <cfRule type="expression" dxfId="2967" priority="3715" stopIfTrue="1">
      <formula>L191&lt;=0</formula>
    </cfRule>
    <cfRule type="expression" dxfId="2966" priority="3716" stopIfTrue="1">
      <formula>L191&lt;1</formula>
    </cfRule>
    <cfRule type="expression" dxfId="2965" priority="3717">
      <formula>L191&gt;=1</formula>
    </cfRule>
  </conditionalFormatting>
  <conditionalFormatting sqref="T191:T193">
    <cfRule type="expression" dxfId="2964" priority="3711" stopIfTrue="1">
      <formula>AND(U191="", V191="", W191="")</formula>
    </cfRule>
    <cfRule type="expression" dxfId="2963" priority="3712" stopIfTrue="1">
      <formula>AND(U191&lt;&gt;"",V191&lt;&gt;"",W191&lt;&gt;"",T191&lt;1)</formula>
    </cfRule>
    <cfRule type="expression" dxfId="2962" priority="3713">
      <formula>AND(U191&lt;&gt;"",V191&lt;&gt;"",W191&lt;&gt;"",T191&gt;=1)</formula>
    </cfRule>
  </conditionalFormatting>
  <conditionalFormatting sqref="X191:X193 Z191:Z193 R191:R193">
    <cfRule type="expression" dxfId="2961" priority="3708" stopIfTrue="1">
      <formula>S191=""</formula>
    </cfRule>
    <cfRule type="expression" dxfId="2960" priority="3709" stopIfTrue="1">
      <formula>AND(S191&lt;&gt;"",R191&lt;1)</formula>
    </cfRule>
    <cfRule type="expression" dxfId="2959" priority="3710">
      <formula>AND(S191&lt;&gt;"",R191&gt;=1)</formula>
    </cfRule>
  </conditionalFormatting>
  <conditionalFormatting sqref="T191:T193">
    <cfRule type="expression" dxfId="2958" priority="3705" stopIfTrue="1">
      <formula>AND(U191="", V191="", W191="")</formula>
    </cfRule>
    <cfRule type="expression" dxfId="2957" priority="3706" stopIfTrue="1">
      <formula>AND(OR(U191&lt;&gt;"",V191&lt;&gt;"",W191&lt;&gt;""),OR(T191&lt;1,T191=""))</formula>
    </cfRule>
    <cfRule type="expression" dxfId="2956" priority="3707">
      <formula>AND(U191&lt;&gt;"",V191&lt;&gt;"",W191&lt;&gt;"",T191&gt;=1)</formula>
    </cfRule>
  </conditionalFormatting>
  <conditionalFormatting sqref="N191:N193">
    <cfRule type="expression" dxfId="2955" priority="3702" stopIfTrue="1">
      <formula>AND(O191="",P191="",Q191="")</formula>
    </cfRule>
    <cfRule type="expression" dxfId="2954" priority="3703" stopIfTrue="1">
      <formula>AND(OR(O191&lt;&gt;"",P191&lt;&gt;"",Q191&lt;&gt;""),OR(N191&lt;1,N191=""))</formula>
    </cfRule>
    <cfRule type="expression" dxfId="2953" priority="3704">
      <formula>AND(O191&lt;&gt;"",P191&lt;&gt;"",Q191&lt;&gt;"",N191&gt;=1)</formula>
    </cfRule>
  </conditionalFormatting>
  <conditionalFormatting sqref="U219 O219:Q219 S219 L219 W219">
    <cfRule type="expression" dxfId="2952" priority="3698" stopIfTrue="1">
      <formula>L219=""</formula>
    </cfRule>
    <cfRule type="expression" dxfId="2951" priority="3699" stopIfTrue="1">
      <formula>L219&lt;=0</formula>
    </cfRule>
    <cfRule type="expression" dxfId="2950" priority="3700" stopIfTrue="1">
      <formula>L219&lt;1</formula>
    </cfRule>
    <cfRule type="expression" dxfId="2949" priority="3701">
      <formula>L219&gt;=1</formula>
    </cfRule>
  </conditionalFormatting>
  <conditionalFormatting sqref="T219">
    <cfRule type="expression" dxfId="2948" priority="3695" stopIfTrue="1">
      <formula>AND(U219="", V219="", W219="")</formula>
    </cfRule>
    <cfRule type="expression" dxfId="2947" priority="3696" stopIfTrue="1">
      <formula>AND(U219&lt;&gt;"",V219&lt;&gt;"",W219&lt;&gt;"",T219&lt;1)</formula>
    </cfRule>
    <cfRule type="expression" dxfId="2946" priority="3697">
      <formula>AND(U219&lt;&gt;"",V219&lt;&gt;"",W219&lt;&gt;"",T219&gt;=1)</formula>
    </cfRule>
  </conditionalFormatting>
  <conditionalFormatting sqref="R219 Z219 X219">
    <cfRule type="expression" dxfId="2945" priority="3692" stopIfTrue="1">
      <formula>S219=""</formula>
    </cfRule>
    <cfRule type="expression" dxfId="2944" priority="3693" stopIfTrue="1">
      <formula>AND(S219&lt;&gt;"",R219&lt;1)</formula>
    </cfRule>
    <cfRule type="expression" dxfId="2943" priority="3694">
      <formula>AND(S219&lt;&gt;"",R219&gt;=1)</formula>
    </cfRule>
  </conditionalFormatting>
  <conditionalFormatting sqref="T219">
    <cfRule type="expression" dxfId="2942" priority="3689" stopIfTrue="1">
      <formula>AND(U219="", V219="", W219="")</formula>
    </cfRule>
    <cfRule type="expression" dxfId="2941" priority="3690" stopIfTrue="1">
      <formula>AND(OR(U219&lt;&gt;"",V219&lt;&gt;"",W219&lt;&gt;""),OR(T219&lt;1,T219=""))</formula>
    </cfRule>
    <cfRule type="expression" dxfId="2940" priority="3691">
      <formula>AND(U219&lt;&gt;"",V219&lt;&gt;"",W219&lt;&gt;"",T219&gt;=1)</formula>
    </cfRule>
  </conditionalFormatting>
  <conditionalFormatting sqref="N219">
    <cfRule type="expression" dxfId="2939" priority="3686" stopIfTrue="1">
      <formula>AND(O219="",P219="",Q219="")</formula>
    </cfRule>
    <cfRule type="expression" dxfId="2938" priority="3687" stopIfTrue="1">
      <formula>AND(OR(O219&lt;&gt;"",P219&lt;&gt;"",Q219&lt;&gt;""),OR(N219&lt;1,N219=""))</formula>
    </cfRule>
    <cfRule type="expression" dxfId="2937" priority="3688">
      <formula>AND(O219&lt;&gt;"",P219&lt;&gt;"",Q219&lt;&gt;"",N219&gt;=1)</formula>
    </cfRule>
  </conditionalFormatting>
  <conditionalFormatting sqref="U220:W222 O220:Q222 S220:S222 L220:L222 Y220:Y222 AA220:AA222">
    <cfRule type="expression" dxfId="2936" priority="3682" stopIfTrue="1">
      <formula>L220=""</formula>
    </cfRule>
    <cfRule type="expression" dxfId="2935" priority="3683" stopIfTrue="1">
      <formula>L220&lt;=0</formula>
    </cfRule>
    <cfRule type="expression" dxfId="2934" priority="3684" stopIfTrue="1">
      <formula>L220&lt;1</formula>
    </cfRule>
    <cfRule type="expression" dxfId="2933" priority="3685">
      <formula>L220&gt;=1</formula>
    </cfRule>
  </conditionalFormatting>
  <conditionalFormatting sqref="T220:T222">
    <cfRule type="expression" dxfId="2932" priority="3679" stopIfTrue="1">
      <formula>AND(U220="", V220="", W220="")</formula>
    </cfRule>
    <cfRule type="expression" dxfId="2931" priority="3680" stopIfTrue="1">
      <formula>AND(U220&lt;&gt;"",V220&lt;&gt;"",W220&lt;&gt;"",T220&lt;1)</formula>
    </cfRule>
    <cfRule type="expression" dxfId="2930" priority="3681">
      <formula>AND(U220&lt;&gt;"",V220&lt;&gt;"",W220&lt;&gt;"",T220&gt;=1)</formula>
    </cfRule>
  </conditionalFormatting>
  <conditionalFormatting sqref="R220:R222 Z220:Z222 X220:X222">
    <cfRule type="expression" dxfId="2929" priority="3676" stopIfTrue="1">
      <formula>S220=""</formula>
    </cfRule>
    <cfRule type="expression" dxfId="2928" priority="3677" stopIfTrue="1">
      <formula>AND(S220&lt;&gt;"",R220&lt;1)</formula>
    </cfRule>
    <cfRule type="expression" dxfId="2927" priority="3678">
      <formula>AND(S220&lt;&gt;"",R220&gt;=1)</formula>
    </cfRule>
  </conditionalFormatting>
  <conditionalFormatting sqref="T220:T222">
    <cfRule type="expression" dxfId="2926" priority="3673" stopIfTrue="1">
      <formula>AND(U220="", V220="", W220="")</formula>
    </cfRule>
    <cfRule type="expression" dxfId="2925" priority="3674" stopIfTrue="1">
      <formula>AND(OR(U220&lt;&gt;"",V220&lt;&gt;"",W220&lt;&gt;""),OR(T220&lt;1,T220=""))</formula>
    </cfRule>
    <cfRule type="expression" dxfId="2924" priority="3675">
      <formula>AND(U220&lt;&gt;"",V220&lt;&gt;"",W220&lt;&gt;"",T220&gt;=1)</formula>
    </cfRule>
  </conditionalFormatting>
  <conditionalFormatting sqref="N220:N222">
    <cfRule type="expression" dxfId="2923" priority="3670" stopIfTrue="1">
      <formula>AND(O220="",P220="",Q220="")</formula>
    </cfRule>
    <cfRule type="expression" dxfId="2922" priority="3671" stopIfTrue="1">
      <formula>AND(OR(O220&lt;&gt;"",P220&lt;&gt;"",Q220&lt;&gt;""),OR(N220&lt;1,N220=""))</formula>
    </cfRule>
    <cfRule type="expression" dxfId="2921" priority="3672">
      <formula>AND(O220&lt;&gt;"",P220&lt;&gt;"",Q220&lt;&gt;"",N220&gt;=1)</formula>
    </cfRule>
  </conditionalFormatting>
  <conditionalFormatting sqref="U225 O225:Q225 S225 L225 W225">
    <cfRule type="expression" dxfId="2920" priority="3666" stopIfTrue="1">
      <formula>L225=""</formula>
    </cfRule>
    <cfRule type="expression" dxfId="2919" priority="3667" stopIfTrue="1">
      <formula>L225&lt;=0</formula>
    </cfRule>
    <cfRule type="expression" dxfId="2918" priority="3668" stopIfTrue="1">
      <formula>L225&lt;1</formula>
    </cfRule>
    <cfRule type="expression" dxfId="2917" priority="3669">
      <formula>L225&gt;=1</formula>
    </cfRule>
  </conditionalFormatting>
  <conditionalFormatting sqref="T225">
    <cfRule type="expression" dxfId="2916" priority="3663" stopIfTrue="1">
      <formula>AND(U225="", V225="", W225="")</formula>
    </cfRule>
    <cfRule type="expression" dxfId="2915" priority="3664" stopIfTrue="1">
      <formula>AND(U225&lt;&gt;"",V225&lt;&gt;"",W225&lt;&gt;"",T225&lt;1)</formula>
    </cfRule>
    <cfRule type="expression" dxfId="2914" priority="3665">
      <formula>AND(U225&lt;&gt;"",V225&lt;&gt;"",W225&lt;&gt;"",T225&gt;=1)</formula>
    </cfRule>
  </conditionalFormatting>
  <conditionalFormatting sqref="R225 Z225 X225">
    <cfRule type="expression" dxfId="2913" priority="3660" stopIfTrue="1">
      <formula>S225=""</formula>
    </cfRule>
    <cfRule type="expression" dxfId="2912" priority="3661" stopIfTrue="1">
      <formula>AND(S225&lt;&gt;"",R225&lt;1)</formula>
    </cfRule>
    <cfRule type="expression" dxfId="2911" priority="3662">
      <formula>AND(S225&lt;&gt;"",R225&gt;=1)</formula>
    </cfRule>
  </conditionalFormatting>
  <conditionalFormatting sqref="T225">
    <cfRule type="expression" dxfId="2910" priority="3657" stopIfTrue="1">
      <formula>AND(U225="", V225="", W225="")</formula>
    </cfRule>
    <cfRule type="expression" dxfId="2909" priority="3658" stopIfTrue="1">
      <formula>AND(OR(U225&lt;&gt;"",V225&lt;&gt;"",W225&lt;&gt;""),OR(T225&lt;1,T225=""))</formula>
    </cfRule>
    <cfRule type="expression" dxfId="2908" priority="3659">
      <formula>AND(U225&lt;&gt;"",V225&lt;&gt;"",W225&lt;&gt;"",T225&gt;=1)</formula>
    </cfRule>
  </conditionalFormatting>
  <conditionalFormatting sqref="N225">
    <cfRule type="expression" dxfId="2907" priority="3654" stopIfTrue="1">
      <formula>AND(O225="",P225="",Q225="")</formula>
    </cfRule>
    <cfRule type="expression" dxfId="2906" priority="3655" stopIfTrue="1">
      <formula>AND(OR(O225&lt;&gt;"",P225&lt;&gt;"",Q225&lt;&gt;""),OR(N225&lt;1,N225=""))</formula>
    </cfRule>
    <cfRule type="expression" dxfId="2905" priority="3656">
      <formula>AND(O225&lt;&gt;"",P225&lt;&gt;"",Q225&lt;&gt;"",N225&gt;=1)</formula>
    </cfRule>
  </conditionalFormatting>
  <conditionalFormatting sqref="U226:W228 O226:Q228 S226:S228 L226:L228 Y226:Y228 AA226:AA228">
    <cfRule type="expression" dxfId="2904" priority="3650" stopIfTrue="1">
      <formula>L226=""</formula>
    </cfRule>
    <cfRule type="expression" dxfId="2903" priority="3651" stopIfTrue="1">
      <formula>L226&lt;=0</formula>
    </cfRule>
    <cfRule type="expression" dxfId="2902" priority="3652" stopIfTrue="1">
      <formula>L226&lt;1</formula>
    </cfRule>
    <cfRule type="expression" dxfId="2901" priority="3653">
      <formula>L226&gt;=1</formula>
    </cfRule>
  </conditionalFormatting>
  <conditionalFormatting sqref="T226:T228">
    <cfRule type="expression" dxfId="2900" priority="3647" stopIfTrue="1">
      <formula>AND(U226="", V226="", W226="")</formula>
    </cfRule>
    <cfRule type="expression" dxfId="2899" priority="3648" stopIfTrue="1">
      <formula>AND(U226&lt;&gt;"",V226&lt;&gt;"",W226&lt;&gt;"",T226&lt;1)</formula>
    </cfRule>
    <cfRule type="expression" dxfId="2898" priority="3649">
      <formula>AND(U226&lt;&gt;"",V226&lt;&gt;"",W226&lt;&gt;"",T226&gt;=1)</formula>
    </cfRule>
  </conditionalFormatting>
  <conditionalFormatting sqref="R226:R228 Z226:Z228 X226:X228">
    <cfRule type="expression" dxfId="2897" priority="3644" stopIfTrue="1">
      <formula>S226=""</formula>
    </cfRule>
    <cfRule type="expression" dxfId="2896" priority="3645" stopIfTrue="1">
      <formula>AND(S226&lt;&gt;"",R226&lt;1)</formula>
    </cfRule>
    <cfRule type="expression" dxfId="2895" priority="3646">
      <formula>AND(S226&lt;&gt;"",R226&gt;=1)</formula>
    </cfRule>
  </conditionalFormatting>
  <conditionalFormatting sqref="T226:T228">
    <cfRule type="expression" dxfId="2894" priority="3641" stopIfTrue="1">
      <formula>AND(U226="", V226="", W226="")</formula>
    </cfRule>
    <cfRule type="expression" dxfId="2893" priority="3642" stopIfTrue="1">
      <formula>AND(OR(U226&lt;&gt;"",V226&lt;&gt;"",W226&lt;&gt;""),OR(T226&lt;1,T226=""))</formula>
    </cfRule>
    <cfRule type="expression" dxfId="2892" priority="3643">
      <formula>AND(U226&lt;&gt;"",V226&lt;&gt;"",W226&lt;&gt;"",T226&gt;=1)</formula>
    </cfRule>
  </conditionalFormatting>
  <conditionalFormatting sqref="N226:N228">
    <cfRule type="expression" dxfId="2891" priority="3638" stopIfTrue="1">
      <formula>AND(O226="",P226="",Q226="")</formula>
    </cfRule>
    <cfRule type="expression" dxfId="2890" priority="3639" stopIfTrue="1">
      <formula>AND(OR(O226&lt;&gt;"",P226&lt;&gt;"",Q226&lt;&gt;""),OR(N226&lt;1,N226=""))</formula>
    </cfRule>
    <cfRule type="expression" dxfId="2889" priority="3640">
      <formula>AND(O226&lt;&gt;"",P226&lt;&gt;"",Q226&lt;&gt;"",N226&gt;=1)</formula>
    </cfRule>
  </conditionalFormatting>
  <conditionalFormatting sqref="O231:Q231 S231 L231 U231:W231 Y231 AA231">
    <cfRule type="expression" dxfId="2888" priority="3634" stopIfTrue="1">
      <formula>L231=""</formula>
    </cfRule>
    <cfRule type="expression" dxfId="2887" priority="3635" stopIfTrue="1">
      <formula>L231&lt;=0</formula>
    </cfRule>
    <cfRule type="expression" dxfId="2886" priority="3636" stopIfTrue="1">
      <formula>L231&lt;1</formula>
    </cfRule>
    <cfRule type="expression" dxfId="2885" priority="3637">
      <formula>L231&gt;=1</formula>
    </cfRule>
  </conditionalFormatting>
  <conditionalFormatting sqref="R231 Z231 X231">
    <cfRule type="expression" dxfId="2884" priority="3628" stopIfTrue="1">
      <formula>S231=""</formula>
    </cfRule>
    <cfRule type="expression" dxfId="2883" priority="3629" stopIfTrue="1">
      <formula>AND(S231&lt;&gt;"",R231&lt;1)</formula>
    </cfRule>
    <cfRule type="expression" dxfId="2882" priority="3630">
      <formula>AND(S231&lt;&gt;"",R231&gt;=1)</formula>
    </cfRule>
  </conditionalFormatting>
  <conditionalFormatting sqref="N231">
    <cfRule type="expression" dxfId="2881" priority="3622" stopIfTrue="1">
      <formula>AND(O231="",P231="",Q231="")</formula>
    </cfRule>
    <cfRule type="expression" dxfId="2880" priority="3623" stopIfTrue="1">
      <formula>AND(OR(O231&lt;&gt;"",P231&lt;&gt;"",Q231&lt;&gt;""),OR(N231&lt;1,N231=""))</formula>
    </cfRule>
    <cfRule type="expression" dxfId="2879" priority="3624">
      <formula>AND(O231&lt;&gt;"",P231&lt;&gt;"",Q231&lt;&gt;"",N231&gt;=1)</formula>
    </cfRule>
  </conditionalFormatting>
  <conditionalFormatting sqref="U232:W234 O232:Q234 S232:S234 L232:L234 Y232:Y234 AA232:AA234">
    <cfRule type="expression" dxfId="2878" priority="3618" stopIfTrue="1">
      <formula>L232=""</formula>
    </cfRule>
    <cfRule type="expression" dxfId="2877" priority="3619" stopIfTrue="1">
      <formula>L232&lt;=0</formula>
    </cfRule>
    <cfRule type="expression" dxfId="2876" priority="3620" stopIfTrue="1">
      <formula>L232&lt;1</formula>
    </cfRule>
    <cfRule type="expression" dxfId="2875" priority="3621">
      <formula>L232&gt;=1</formula>
    </cfRule>
  </conditionalFormatting>
  <conditionalFormatting sqref="T232:T234">
    <cfRule type="expression" dxfId="2874" priority="3615" stopIfTrue="1">
      <formula>AND(U232="", V232="", W232="")</formula>
    </cfRule>
    <cfRule type="expression" dxfId="2873" priority="3616" stopIfTrue="1">
      <formula>AND(U232&lt;&gt;"",V232&lt;&gt;"",W232&lt;&gt;"",T232&lt;1)</formula>
    </cfRule>
    <cfRule type="expression" dxfId="2872" priority="3617">
      <formula>AND(U232&lt;&gt;"",V232&lt;&gt;"",W232&lt;&gt;"",T232&gt;=1)</formula>
    </cfRule>
  </conditionalFormatting>
  <conditionalFormatting sqref="R232:R234 Z232:Z234 X232:X234">
    <cfRule type="expression" dxfId="2871" priority="3612" stopIfTrue="1">
      <formula>S232=""</formula>
    </cfRule>
    <cfRule type="expression" dxfId="2870" priority="3613" stopIfTrue="1">
      <formula>AND(S232&lt;&gt;"",R232&lt;1)</formula>
    </cfRule>
    <cfRule type="expression" dxfId="2869" priority="3614">
      <formula>AND(S232&lt;&gt;"",R232&gt;=1)</formula>
    </cfRule>
  </conditionalFormatting>
  <conditionalFormatting sqref="T232:T234">
    <cfRule type="expression" dxfId="2868" priority="3609" stopIfTrue="1">
      <formula>AND(U232="", V232="", W232="")</formula>
    </cfRule>
    <cfRule type="expression" dxfId="2867" priority="3610" stopIfTrue="1">
      <formula>AND(OR(U232&lt;&gt;"",V232&lt;&gt;"",W232&lt;&gt;""),OR(T232&lt;1,T232=""))</formula>
    </cfRule>
    <cfRule type="expression" dxfId="2866" priority="3611">
      <formula>AND(U232&lt;&gt;"",V232&lt;&gt;"",W232&lt;&gt;"",T232&gt;=1)</formula>
    </cfRule>
  </conditionalFormatting>
  <conditionalFormatting sqref="N232:N234">
    <cfRule type="expression" dxfId="2865" priority="3606" stopIfTrue="1">
      <formula>AND(O232="",P232="",Q232="")</formula>
    </cfRule>
    <cfRule type="expression" dxfId="2864" priority="3607" stopIfTrue="1">
      <formula>AND(OR(O232&lt;&gt;"",P232&lt;&gt;"",Q232&lt;&gt;""),OR(N232&lt;1,N232=""))</formula>
    </cfRule>
    <cfRule type="expression" dxfId="2863" priority="3608">
      <formula>AND(O232&lt;&gt;"",P232&lt;&gt;"",Q232&lt;&gt;"",N232&gt;=1)</formula>
    </cfRule>
  </conditionalFormatting>
  <conditionalFormatting sqref="U237 O237:Q237 S237 L237 W237">
    <cfRule type="expression" dxfId="2862" priority="3602" stopIfTrue="1">
      <formula>L237=""</formula>
    </cfRule>
    <cfRule type="expression" dxfId="2861" priority="3603" stopIfTrue="1">
      <formula>L237&lt;=0</formula>
    </cfRule>
    <cfRule type="expression" dxfId="2860" priority="3604" stopIfTrue="1">
      <formula>L237&lt;1</formula>
    </cfRule>
    <cfRule type="expression" dxfId="2859" priority="3605">
      <formula>L237&gt;=1</formula>
    </cfRule>
  </conditionalFormatting>
  <conditionalFormatting sqref="T237">
    <cfRule type="expression" dxfId="2858" priority="3599" stopIfTrue="1">
      <formula>AND(U237="", V237="", W237="")</formula>
    </cfRule>
    <cfRule type="expression" dxfId="2857" priority="3600" stopIfTrue="1">
      <formula>AND(U237&lt;&gt;"",V237&lt;&gt;"",W237&lt;&gt;"",T237&lt;1)</formula>
    </cfRule>
    <cfRule type="expression" dxfId="2856" priority="3601">
      <formula>AND(U237&lt;&gt;"",V237&lt;&gt;"",W237&lt;&gt;"",T237&gt;=1)</formula>
    </cfRule>
  </conditionalFormatting>
  <conditionalFormatting sqref="R237 Z237 X237">
    <cfRule type="expression" dxfId="2855" priority="3596" stopIfTrue="1">
      <formula>S237=""</formula>
    </cfRule>
    <cfRule type="expression" dxfId="2854" priority="3597" stopIfTrue="1">
      <formula>AND(S237&lt;&gt;"",R237&lt;1)</formula>
    </cfRule>
    <cfRule type="expression" dxfId="2853" priority="3598">
      <formula>AND(S237&lt;&gt;"",R237&gt;=1)</formula>
    </cfRule>
  </conditionalFormatting>
  <conditionalFormatting sqref="T237">
    <cfRule type="expression" dxfId="2852" priority="3593" stopIfTrue="1">
      <formula>AND(U237="", V237="", W237="")</formula>
    </cfRule>
    <cfRule type="expression" dxfId="2851" priority="3594" stopIfTrue="1">
      <formula>AND(OR(U237&lt;&gt;"",V237&lt;&gt;"",W237&lt;&gt;""),OR(T237&lt;1,T237=""))</formula>
    </cfRule>
    <cfRule type="expression" dxfId="2850" priority="3595">
      <formula>AND(U237&lt;&gt;"",V237&lt;&gt;"",W237&lt;&gt;"",T237&gt;=1)</formula>
    </cfRule>
  </conditionalFormatting>
  <conditionalFormatting sqref="N237">
    <cfRule type="expression" dxfId="2849" priority="3590" stopIfTrue="1">
      <formula>AND(O237="",P237="",Q237="")</formula>
    </cfRule>
    <cfRule type="expression" dxfId="2848" priority="3591" stopIfTrue="1">
      <formula>AND(OR(O237&lt;&gt;"",P237&lt;&gt;"",Q237&lt;&gt;""),OR(N237&lt;1,N237=""))</formula>
    </cfRule>
    <cfRule type="expression" dxfId="2847" priority="3592">
      <formula>AND(O237&lt;&gt;"",P237&lt;&gt;"",Q237&lt;&gt;"",N237&gt;=1)</formula>
    </cfRule>
  </conditionalFormatting>
  <conditionalFormatting sqref="U238:W240 O238:Q240 S238:S240 L238:L240 Y238:Y240 AA238:AA240">
    <cfRule type="expression" dxfId="2846" priority="3586" stopIfTrue="1">
      <formula>L238=""</formula>
    </cfRule>
    <cfRule type="expression" dxfId="2845" priority="3587" stopIfTrue="1">
      <formula>L238&lt;=0</formula>
    </cfRule>
    <cfRule type="expression" dxfId="2844" priority="3588" stopIfTrue="1">
      <formula>L238&lt;1</formula>
    </cfRule>
    <cfRule type="expression" dxfId="2843" priority="3589">
      <formula>L238&gt;=1</formula>
    </cfRule>
  </conditionalFormatting>
  <conditionalFormatting sqref="T238:T240">
    <cfRule type="expression" dxfId="2842" priority="3583" stopIfTrue="1">
      <formula>AND(U238="", V238="", W238="")</formula>
    </cfRule>
    <cfRule type="expression" dxfId="2841" priority="3584" stopIfTrue="1">
      <formula>AND(U238&lt;&gt;"",V238&lt;&gt;"",W238&lt;&gt;"",T238&lt;1)</formula>
    </cfRule>
    <cfRule type="expression" dxfId="2840" priority="3585">
      <formula>AND(U238&lt;&gt;"",V238&lt;&gt;"",W238&lt;&gt;"",T238&gt;=1)</formula>
    </cfRule>
  </conditionalFormatting>
  <conditionalFormatting sqref="R238:R240 Z238:Z240 X238:X240">
    <cfRule type="expression" dxfId="2839" priority="3580" stopIfTrue="1">
      <formula>S238=""</formula>
    </cfRule>
    <cfRule type="expression" dxfId="2838" priority="3581" stopIfTrue="1">
      <formula>AND(S238&lt;&gt;"",R238&lt;1)</formula>
    </cfRule>
    <cfRule type="expression" dxfId="2837" priority="3582">
      <formula>AND(S238&lt;&gt;"",R238&gt;=1)</formula>
    </cfRule>
  </conditionalFormatting>
  <conditionalFormatting sqref="T238:T240">
    <cfRule type="expression" dxfId="2836" priority="3577" stopIfTrue="1">
      <formula>AND(U238="", V238="", W238="")</formula>
    </cfRule>
    <cfRule type="expression" dxfId="2835" priority="3578" stopIfTrue="1">
      <formula>AND(OR(U238&lt;&gt;"",V238&lt;&gt;"",W238&lt;&gt;""),OR(T238&lt;1,T238=""))</formula>
    </cfRule>
    <cfRule type="expression" dxfId="2834" priority="3579">
      <formula>AND(U238&lt;&gt;"",V238&lt;&gt;"",W238&lt;&gt;"",T238&gt;=1)</formula>
    </cfRule>
  </conditionalFormatting>
  <conditionalFormatting sqref="N238:N240">
    <cfRule type="expression" dxfId="2833" priority="3574" stopIfTrue="1">
      <formula>AND(O238="",P238="",Q238="")</formula>
    </cfRule>
    <cfRule type="expression" dxfId="2832" priority="3575" stopIfTrue="1">
      <formula>AND(OR(O238&lt;&gt;"",P238&lt;&gt;"",Q238&lt;&gt;""),OR(N238&lt;1,N238=""))</formula>
    </cfRule>
    <cfRule type="expression" dxfId="2831" priority="3576">
      <formula>AND(O238&lt;&gt;"",P238&lt;&gt;"",Q238&lt;&gt;"",N238&gt;=1)</formula>
    </cfRule>
  </conditionalFormatting>
  <conditionalFormatting sqref="L258 S258 O258:Q258 U258 W258">
    <cfRule type="expression" dxfId="2830" priority="3570" stopIfTrue="1">
      <formula>L258=""</formula>
    </cfRule>
    <cfRule type="expression" dxfId="2829" priority="3571" stopIfTrue="1">
      <formula>L258&lt;=0</formula>
    </cfRule>
    <cfRule type="expression" dxfId="2828" priority="3572" stopIfTrue="1">
      <formula>L258&lt;1</formula>
    </cfRule>
    <cfRule type="expression" dxfId="2827" priority="3573">
      <formula>L258&gt;=1</formula>
    </cfRule>
  </conditionalFormatting>
  <conditionalFormatting sqref="T258">
    <cfRule type="expression" dxfId="2826" priority="3567" stopIfTrue="1">
      <formula>AND(U258="", V258="", W258="")</formula>
    </cfRule>
    <cfRule type="expression" dxfId="2825" priority="3568" stopIfTrue="1">
      <formula>AND(U258&lt;&gt;"",V258&lt;&gt;"",W258&lt;&gt;"",T258&lt;1)</formula>
    </cfRule>
    <cfRule type="expression" dxfId="2824" priority="3569">
      <formula>AND(U258&lt;&gt;"",V258&lt;&gt;"",W258&lt;&gt;"",T258&gt;=1)</formula>
    </cfRule>
  </conditionalFormatting>
  <conditionalFormatting sqref="X258 Z258 R258">
    <cfRule type="expression" dxfId="2823" priority="3564" stopIfTrue="1">
      <formula>S258=""</formula>
    </cfRule>
    <cfRule type="expression" dxfId="2822" priority="3565" stopIfTrue="1">
      <formula>AND(S258&lt;&gt;"",R258&lt;1)</formula>
    </cfRule>
    <cfRule type="expression" dxfId="2821" priority="3566">
      <formula>AND(S258&lt;&gt;"",R258&gt;=1)</formula>
    </cfRule>
  </conditionalFormatting>
  <conditionalFormatting sqref="T258">
    <cfRule type="expression" dxfId="2820" priority="3561" stopIfTrue="1">
      <formula>AND(U258="", V258="", W258="")</formula>
    </cfRule>
    <cfRule type="expression" dxfId="2819" priority="3562" stopIfTrue="1">
      <formula>AND(OR(U258&lt;&gt;"",V258&lt;&gt;"",W258&lt;&gt;""),OR(T258&lt;1,T258=""))</formula>
    </cfRule>
    <cfRule type="expression" dxfId="2818" priority="3563">
      <formula>AND(U258&lt;&gt;"",V258&lt;&gt;"",W258&lt;&gt;"",T258&gt;=1)</formula>
    </cfRule>
  </conditionalFormatting>
  <conditionalFormatting sqref="N258">
    <cfRule type="expression" dxfId="2817" priority="3558" stopIfTrue="1">
      <formula>AND(O258="",P258="",Q258="")</formula>
    </cfRule>
    <cfRule type="expression" dxfId="2816" priority="3559" stopIfTrue="1">
      <formula>AND(OR(O258&lt;&gt;"",P258&lt;&gt;"",Q258&lt;&gt;""),OR(N258&lt;1,N258=""))</formula>
    </cfRule>
    <cfRule type="expression" dxfId="2815" priority="3560">
      <formula>AND(O258&lt;&gt;"",P258&lt;&gt;"",Q258&lt;&gt;"",N258&gt;=1)</formula>
    </cfRule>
  </conditionalFormatting>
  <conditionalFormatting sqref="AA259:AA261 Y259:Y261 L259:L261 S259:S261 O259:Q261 U259:W261">
    <cfRule type="expression" dxfId="2814" priority="3554" stopIfTrue="1">
      <formula>L259=""</formula>
    </cfRule>
    <cfRule type="expression" dxfId="2813" priority="3555" stopIfTrue="1">
      <formula>L259&lt;=0</formula>
    </cfRule>
    <cfRule type="expression" dxfId="2812" priority="3556" stopIfTrue="1">
      <formula>L259&lt;1</formula>
    </cfRule>
    <cfRule type="expression" dxfId="2811" priority="3557">
      <formula>L259&gt;=1</formula>
    </cfRule>
  </conditionalFormatting>
  <conditionalFormatting sqref="T259:T261">
    <cfRule type="expression" dxfId="2810" priority="3551" stopIfTrue="1">
      <formula>AND(U259="", V259="", W259="")</formula>
    </cfRule>
    <cfRule type="expression" dxfId="2809" priority="3552" stopIfTrue="1">
      <formula>AND(U259&lt;&gt;"",V259&lt;&gt;"",W259&lt;&gt;"",T259&lt;1)</formula>
    </cfRule>
    <cfRule type="expression" dxfId="2808" priority="3553">
      <formula>AND(U259&lt;&gt;"",V259&lt;&gt;"",W259&lt;&gt;"",T259&gt;=1)</formula>
    </cfRule>
  </conditionalFormatting>
  <conditionalFormatting sqref="X259:X261 Z259:Z261 R259:R261">
    <cfRule type="expression" dxfId="2807" priority="3548" stopIfTrue="1">
      <formula>S259=""</formula>
    </cfRule>
    <cfRule type="expression" dxfId="2806" priority="3549" stopIfTrue="1">
      <formula>AND(S259&lt;&gt;"",R259&lt;1)</formula>
    </cfRule>
    <cfRule type="expression" dxfId="2805" priority="3550">
      <formula>AND(S259&lt;&gt;"",R259&gt;=1)</formula>
    </cfRule>
  </conditionalFormatting>
  <conditionalFormatting sqref="T259:T261">
    <cfRule type="expression" dxfId="2804" priority="3545" stopIfTrue="1">
      <formula>AND(U259="", V259="", W259="")</formula>
    </cfRule>
    <cfRule type="expression" dxfId="2803" priority="3546" stopIfTrue="1">
      <formula>AND(OR(U259&lt;&gt;"",V259&lt;&gt;"",W259&lt;&gt;""),OR(T259&lt;1,T259=""))</formula>
    </cfRule>
    <cfRule type="expression" dxfId="2802" priority="3547">
      <formula>AND(U259&lt;&gt;"",V259&lt;&gt;"",W259&lt;&gt;"",T259&gt;=1)</formula>
    </cfRule>
  </conditionalFormatting>
  <conditionalFormatting sqref="N259:N261">
    <cfRule type="expression" dxfId="2801" priority="3542" stopIfTrue="1">
      <formula>AND(O259="",P259="",Q259="")</formula>
    </cfRule>
    <cfRule type="expression" dxfId="2800" priority="3543" stopIfTrue="1">
      <formula>AND(OR(O259&lt;&gt;"",P259&lt;&gt;"",Q259&lt;&gt;""),OR(N259&lt;1,N259=""))</formula>
    </cfRule>
    <cfRule type="expression" dxfId="2799" priority="3544">
      <formula>AND(O259&lt;&gt;"",P259&lt;&gt;"",Q259&lt;&gt;"",N259&gt;=1)</formula>
    </cfRule>
  </conditionalFormatting>
  <conditionalFormatting sqref="O282:Q282 S282 L282 U282:W282 Y282 AA282">
    <cfRule type="expression" dxfId="2798" priority="3538" stopIfTrue="1">
      <formula>L282=""</formula>
    </cfRule>
    <cfRule type="expression" dxfId="2797" priority="3539" stopIfTrue="1">
      <formula>L282&lt;=0</formula>
    </cfRule>
    <cfRule type="expression" dxfId="2796" priority="3540" stopIfTrue="1">
      <formula>L282&lt;1</formula>
    </cfRule>
    <cfRule type="expression" dxfId="2795" priority="3541">
      <formula>L282&gt;=1</formula>
    </cfRule>
  </conditionalFormatting>
  <conditionalFormatting sqref="R282">
    <cfRule type="expression" dxfId="2794" priority="3532" stopIfTrue="1">
      <formula>S282=""</formula>
    </cfRule>
    <cfRule type="expression" dxfId="2793" priority="3533" stopIfTrue="1">
      <formula>AND(S282&lt;&gt;"",R282&lt;1)</formula>
    </cfRule>
    <cfRule type="expression" dxfId="2792" priority="3534">
      <formula>AND(S282&lt;&gt;"",R282&gt;=1)</formula>
    </cfRule>
  </conditionalFormatting>
  <conditionalFormatting sqref="N282">
    <cfRule type="expression" dxfId="2791" priority="3526" stopIfTrue="1">
      <formula>AND(O282="",P282="",Q282="")</formula>
    </cfRule>
    <cfRule type="expression" dxfId="2790" priority="3527" stopIfTrue="1">
      <formula>AND(OR(O282&lt;&gt;"",P282&lt;&gt;"",Q282&lt;&gt;""),OR(N282&lt;1,N282=""))</formula>
    </cfRule>
    <cfRule type="expression" dxfId="2789" priority="3528">
      <formula>AND(O282&lt;&gt;"",P282&lt;&gt;"",Q282&lt;&gt;"",N282&gt;=1)</formula>
    </cfRule>
  </conditionalFormatting>
  <conditionalFormatting sqref="T282">
    <cfRule type="expression" dxfId="2788" priority="3522" stopIfTrue="1">
      <formula>T282=""</formula>
    </cfRule>
    <cfRule type="expression" dxfId="2787" priority="3523" stopIfTrue="1">
      <formula>T282&lt;=0</formula>
    </cfRule>
    <cfRule type="expression" dxfId="2786" priority="3524" stopIfTrue="1">
      <formula>T282&lt;1</formula>
    </cfRule>
    <cfRule type="expression" dxfId="2785" priority="3525">
      <formula>T282&gt;=1</formula>
    </cfRule>
  </conditionalFormatting>
  <conditionalFormatting sqref="X282">
    <cfRule type="expression" dxfId="2784" priority="3518" stopIfTrue="1">
      <formula>X282=""</formula>
    </cfRule>
    <cfRule type="expression" dxfId="2783" priority="3519" stopIfTrue="1">
      <formula>X282&lt;=0</formula>
    </cfRule>
    <cfRule type="expression" dxfId="2782" priority="3520" stopIfTrue="1">
      <formula>X282&lt;1</formula>
    </cfRule>
    <cfRule type="expression" dxfId="2781" priority="3521">
      <formula>X282&gt;=1</formula>
    </cfRule>
  </conditionalFormatting>
  <conditionalFormatting sqref="Z282">
    <cfRule type="expression" dxfId="2780" priority="3514" stopIfTrue="1">
      <formula>Z282=""</formula>
    </cfRule>
    <cfRule type="expression" dxfId="2779" priority="3515" stopIfTrue="1">
      <formula>Z282&lt;=0</formula>
    </cfRule>
    <cfRule type="expression" dxfId="2778" priority="3516" stopIfTrue="1">
      <formula>Z282&lt;1</formula>
    </cfRule>
    <cfRule type="expression" dxfId="2777" priority="3517">
      <formula>Z282&gt;=1</formula>
    </cfRule>
  </conditionalFormatting>
  <conditionalFormatting sqref="U283:W286 O283:Q286 S283:S286 L283:L286 Y283:Y286 AA283:AA286">
    <cfRule type="expression" dxfId="2776" priority="3510" stopIfTrue="1">
      <formula>L283=""</formula>
    </cfRule>
    <cfRule type="expression" dxfId="2775" priority="3511" stopIfTrue="1">
      <formula>L283&lt;=0</formula>
    </cfRule>
    <cfRule type="expression" dxfId="2774" priority="3512" stopIfTrue="1">
      <formula>L283&lt;1</formula>
    </cfRule>
    <cfRule type="expression" dxfId="2773" priority="3513">
      <formula>L283&gt;=1</formula>
    </cfRule>
  </conditionalFormatting>
  <conditionalFormatting sqref="T290:T292">
    <cfRule type="expression" dxfId="2772" priority="3475" stopIfTrue="1">
      <formula>AND(U290="", V290="", W290="")</formula>
    </cfRule>
    <cfRule type="expression" dxfId="2771" priority="3476" stopIfTrue="1">
      <formula>AND(U290&lt;&gt;"",V290&lt;&gt;"",W290&lt;&gt;"",T290&lt;1)</formula>
    </cfRule>
    <cfRule type="expression" dxfId="2770" priority="3477">
      <formula>AND(U290&lt;&gt;"",V290&lt;&gt;"",W290&lt;&gt;"",T290&gt;=1)</formula>
    </cfRule>
  </conditionalFormatting>
  <conditionalFormatting sqref="T290:T292">
    <cfRule type="expression" dxfId="2769" priority="3469" stopIfTrue="1">
      <formula>AND(U290="", V290="", W290="")</formula>
    </cfRule>
    <cfRule type="expression" dxfId="2768" priority="3470" stopIfTrue="1">
      <formula>AND(OR(U290&lt;&gt;"",V290&lt;&gt;"",W290&lt;&gt;""),OR(T290&lt;1,T290=""))</formula>
    </cfRule>
    <cfRule type="expression" dxfId="2767" priority="3471">
      <formula>AND(U290&lt;&gt;"",V290&lt;&gt;"",W290&lt;&gt;"",T290&gt;=1)</formula>
    </cfRule>
  </conditionalFormatting>
  <conditionalFormatting sqref="O289:Q289 S289 L289 U289:W289 Y289 AA289">
    <cfRule type="expression" dxfId="2766" priority="3494" stopIfTrue="1">
      <formula>L289=""</formula>
    </cfRule>
    <cfRule type="expression" dxfId="2765" priority="3495" stopIfTrue="1">
      <formula>L289&lt;=0</formula>
    </cfRule>
    <cfRule type="expression" dxfId="2764" priority="3496" stopIfTrue="1">
      <formula>L289&lt;1</formula>
    </cfRule>
    <cfRule type="expression" dxfId="2763" priority="3497">
      <formula>L289&gt;=1</formula>
    </cfRule>
  </conditionalFormatting>
  <conditionalFormatting sqref="T289">
    <cfRule type="expression" dxfId="2762" priority="3491" stopIfTrue="1">
      <formula>AND(U289="", V289="", W289="")</formula>
    </cfRule>
    <cfRule type="expression" dxfId="2761" priority="3492" stopIfTrue="1">
      <formula>AND(U289&lt;&gt;"",V289&lt;&gt;"",W289&lt;&gt;"",T289&lt;1)</formula>
    </cfRule>
    <cfRule type="expression" dxfId="2760" priority="3493">
      <formula>AND(U289&lt;&gt;"",V289&lt;&gt;"",W289&lt;&gt;"",T289&gt;=1)</formula>
    </cfRule>
  </conditionalFormatting>
  <conditionalFormatting sqref="R289 Z289 X289">
    <cfRule type="expression" dxfId="2759" priority="3488" stopIfTrue="1">
      <formula>S289=""</formula>
    </cfRule>
    <cfRule type="expression" dxfId="2758" priority="3489" stopIfTrue="1">
      <formula>AND(S289&lt;&gt;"",R289&lt;1)</formula>
    </cfRule>
    <cfRule type="expression" dxfId="2757" priority="3490">
      <formula>AND(S289&lt;&gt;"",R289&gt;=1)</formula>
    </cfRule>
  </conditionalFormatting>
  <conditionalFormatting sqref="T289">
    <cfRule type="expression" dxfId="2756" priority="3485" stopIfTrue="1">
      <formula>AND(U289="", V289="", W289="")</formula>
    </cfRule>
    <cfRule type="expression" dxfId="2755" priority="3486" stopIfTrue="1">
      <formula>AND(OR(U289&lt;&gt;"",V289&lt;&gt;"",W289&lt;&gt;""),OR(T289&lt;1,T289=""))</formula>
    </cfRule>
    <cfRule type="expression" dxfId="2754" priority="3487">
      <formula>AND(U289&lt;&gt;"",V289&lt;&gt;"",W289&lt;&gt;"",T289&gt;=1)</formula>
    </cfRule>
  </conditionalFormatting>
  <conditionalFormatting sqref="N289">
    <cfRule type="expression" dxfId="2753" priority="3482" stopIfTrue="1">
      <formula>AND(O289="",P289="",Q289="")</formula>
    </cfRule>
    <cfRule type="expression" dxfId="2752" priority="3483" stopIfTrue="1">
      <formula>AND(OR(O289&lt;&gt;"",P289&lt;&gt;"",Q289&lt;&gt;""),OR(N289&lt;1,N289=""))</formula>
    </cfRule>
    <cfRule type="expression" dxfId="2751" priority="3484">
      <formula>AND(O289&lt;&gt;"",P289&lt;&gt;"",Q289&lt;&gt;"",N289&gt;=1)</formula>
    </cfRule>
  </conditionalFormatting>
  <conditionalFormatting sqref="AA290:AA292 Y290:Y292 L290:L292 S290:S292 O290:Q292 U290:W292">
    <cfRule type="expression" dxfId="2750" priority="3478" stopIfTrue="1">
      <formula>L290=""</formula>
    </cfRule>
    <cfRule type="expression" dxfId="2749" priority="3479" stopIfTrue="1">
      <formula>L290&lt;=0</formula>
    </cfRule>
    <cfRule type="expression" dxfId="2748" priority="3480" stopIfTrue="1">
      <formula>L290&lt;1</formula>
    </cfRule>
    <cfRule type="expression" dxfId="2747" priority="3481">
      <formula>L290&gt;=1</formula>
    </cfRule>
  </conditionalFormatting>
  <conditionalFormatting sqref="X290:X292 Z290:Z292 R290:R292">
    <cfRule type="expression" dxfId="2746" priority="3472" stopIfTrue="1">
      <formula>S290=""</formula>
    </cfRule>
    <cfRule type="expression" dxfId="2745" priority="3473" stopIfTrue="1">
      <formula>AND(S290&lt;&gt;"",R290&lt;1)</formula>
    </cfRule>
    <cfRule type="expression" dxfId="2744" priority="3474">
      <formula>AND(S290&lt;&gt;"",R290&gt;=1)</formula>
    </cfRule>
  </conditionalFormatting>
  <conditionalFormatting sqref="N290:N292">
    <cfRule type="expression" dxfId="2743" priority="3466" stopIfTrue="1">
      <formula>AND(O290="",P290="",Q290="")</formula>
    </cfRule>
    <cfRule type="expression" dxfId="2742" priority="3467" stopIfTrue="1">
      <formula>AND(OR(O290&lt;&gt;"",P290&lt;&gt;"",Q290&lt;&gt;""),OR(N290&lt;1,N290=""))</formula>
    </cfRule>
    <cfRule type="expression" dxfId="2741" priority="3468">
      <formula>AND(O290&lt;&gt;"",P290&lt;&gt;"",Q290&lt;&gt;"",N290&gt;=1)</formula>
    </cfRule>
  </conditionalFormatting>
  <conditionalFormatting sqref="L309 S309 O309:Q309 U309 W309">
    <cfRule type="expression" dxfId="2740" priority="3462" stopIfTrue="1">
      <formula>L309=""</formula>
    </cfRule>
    <cfRule type="expression" dxfId="2739" priority="3463" stopIfTrue="1">
      <formula>L309&lt;=0</formula>
    </cfRule>
    <cfRule type="expression" dxfId="2738" priority="3464" stopIfTrue="1">
      <formula>L309&lt;1</formula>
    </cfRule>
    <cfRule type="expression" dxfId="2737" priority="3465">
      <formula>L309&gt;=1</formula>
    </cfRule>
  </conditionalFormatting>
  <conditionalFormatting sqref="T309">
    <cfRule type="expression" dxfId="2736" priority="3459" stopIfTrue="1">
      <formula>AND(U309="", V309="", W309="")</formula>
    </cfRule>
    <cfRule type="expression" dxfId="2735" priority="3460" stopIfTrue="1">
      <formula>AND(U309&lt;&gt;"",V309&lt;&gt;"",W309&lt;&gt;"",T309&lt;1)</formula>
    </cfRule>
    <cfRule type="expression" dxfId="2734" priority="3461">
      <formula>AND(U309&lt;&gt;"",V309&lt;&gt;"",W309&lt;&gt;"",T309&gt;=1)</formula>
    </cfRule>
  </conditionalFormatting>
  <conditionalFormatting sqref="X309 Z309 R309">
    <cfRule type="expression" dxfId="2733" priority="3456" stopIfTrue="1">
      <formula>S309=""</formula>
    </cfRule>
    <cfRule type="expression" dxfId="2732" priority="3457" stopIfTrue="1">
      <formula>AND(S309&lt;&gt;"",R309&lt;1)</formula>
    </cfRule>
    <cfRule type="expression" dxfId="2731" priority="3458">
      <formula>AND(S309&lt;&gt;"",R309&gt;=1)</formula>
    </cfRule>
  </conditionalFormatting>
  <conditionalFormatting sqref="T309">
    <cfRule type="expression" dxfId="2730" priority="3453" stopIfTrue="1">
      <formula>AND(U309="", V309="", W309="")</formula>
    </cfRule>
    <cfRule type="expression" dxfId="2729" priority="3454" stopIfTrue="1">
      <formula>AND(OR(U309&lt;&gt;"",V309&lt;&gt;"",W309&lt;&gt;""),OR(T309&lt;1,T309=""))</formula>
    </cfRule>
    <cfRule type="expression" dxfId="2728" priority="3455">
      <formula>AND(U309&lt;&gt;"",V309&lt;&gt;"",W309&lt;&gt;"",T309&gt;=1)</formula>
    </cfRule>
  </conditionalFormatting>
  <conditionalFormatting sqref="N309">
    <cfRule type="expression" dxfId="2727" priority="3450" stopIfTrue="1">
      <formula>AND(O309="",P309="",Q309="")</formula>
    </cfRule>
    <cfRule type="expression" dxfId="2726" priority="3451" stopIfTrue="1">
      <formula>AND(OR(O309&lt;&gt;"",P309&lt;&gt;"",Q309&lt;&gt;""),OR(N309&lt;1,N309=""))</formula>
    </cfRule>
    <cfRule type="expression" dxfId="2725" priority="3452">
      <formula>AND(O309&lt;&gt;"",P309&lt;&gt;"",Q309&lt;&gt;"",N309&gt;=1)</formula>
    </cfRule>
  </conditionalFormatting>
  <conditionalFormatting sqref="U310:W312 O310:Q312 S310:S312 L310:L312 Y310:Y312 AA310:AA312 AA314 Y314 L314 S314 O314:Q314 U314:W314">
    <cfRule type="expression" dxfId="2724" priority="3446" stopIfTrue="1">
      <formula>L310=""</formula>
    </cfRule>
    <cfRule type="expression" dxfId="2723" priority="3447" stopIfTrue="1">
      <formula>L310&lt;=0</formula>
    </cfRule>
    <cfRule type="expression" dxfId="2722" priority="3448" stopIfTrue="1">
      <formula>L310&lt;1</formula>
    </cfRule>
    <cfRule type="expression" dxfId="2721" priority="3449">
      <formula>L310&gt;=1</formula>
    </cfRule>
  </conditionalFormatting>
  <conditionalFormatting sqref="AA315 Y315 L315 S315 O315:Q315 U315:W315">
    <cfRule type="expression" dxfId="2720" priority="3430" stopIfTrue="1">
      <formula>L315=""</formula>
    </cfRule>
    <cfRule type="expression" dxfId="2719" priority="3431" stopIfTrue="1">
      <formula>L315&lt;=0</formula>
    </cfRule>
    <cfRule type="expression" dxfId="2718" priority="3432" stopIfTrue="1">
      <formula>L315&lt;1</formula>
    </cfRule>
    <cfRule type="expression" dxfId="2717" priority="3433">
      <formula>L315&gt;=1</formula>
    </cfRule>
  </conditionalFormatting>
  <conditionalFormatting sqref="T315">
    <cfRule type="expression" dxfId="2716" priority="3427" stopIfTrue="1">
      <formula>AND(U315="", V315="", W315="")</formula>
    </cfRule>
    <cfRule type="expression" dxfId="2715" priority="3428" stopIfTrue="1">
      <formula>AND(U315&lt;&gt;"",V315&lt;&gt;"",W315&lt;&gt;"",T315&lt;1)</formula>
    </cfRule>
    <cfRule type="expression" dxfId="2714" priority="3429">
      <formula>AND(U315&lt;&gt;"",V315&lt;&gt;"",W315&lt;&gt;"",T315&gt;=1)</formula>
    </cfRule>
  </conditionalFormatting>
  <conditionalFormatting sqref="X315 Z315 R315">
    <cfRule type="expression" dxfId="2713" priority="3424" stopIfTrue="1">
      <formula>S315=""</formula>
    </cfRule>
    <cfRule type="expression" dxfId="2712" priority="3425" stopIfTrue="1">
      <formula>AND(S315&lt;&gt;"",R315&lt;1)</formula>
    </cfRule>
    <cfRule type="expression" dxfId="2711" priority="3426">
      <formula>AND(S315&lt;&gt;"",R315&gt;=1)</formula>
    </cfRule>
  </conditionalFormatting>
  <conditionalFormatting sqref="T315">
    <cfRule type="expression" dxfId="2710" priority="3421" stopIfTrue="1">
      <formula>AND(U315="", V315="", W315="")</formula>
    </cfRule>
    <cfRule type="expression" dxfId="2709" priority="3422" stopIfTrue="1">
      <formula>AND(OR(U315&lt;&gt;"",V315&lt;&gt;"",W315&lt;&gt;""),OR(T315&lt;1,T315=""))</formula>
    </cfRule>
    <cfRule type="expression" dxfId="2708" priority="3423">
      <formula>AND(U315&lt;&gt;"",V315&lt;&gt;"",W315&lt;&gt;"",T315&gt;=1)</formula>
    </cfRule>
  </conditionalFormatting>
  <conditionalFormatting sqref="N315">
    <cfRule type="expression" dxfId="2707" priority="3418" stopIfTrue="1">
      <formula>AND(O315="",P315="",Q315="")</formula>
    </cfRule>
    <cfRule type="expression" dxfId="2706" priority="3419" stopIfTrue="1">
      <formula>AND(OR(O315&lt;&gt;"",P315&lt;&gt;"",Q315&lt;&gt;""),OR(N315&lt;1,N315=""))</formula>
    </cfRule>
    <cfRule type="expression" dxfId="2705" priority="3420">
      <formula>AND(O315&lt;&gt;"",P315&lt;&gt;"",Q315&lt;&gt;"",N315&gt;=1)</formula>
    </cfRule>
  </conditionalFormatting>
  <conditionalFormatting sqref="U316:W318 O316:Q318 S316:S318 L316:L318 Y316:Y318 AA316:AA318">
    <cfRule type="expression" dxfId="2704" priority="3414" stopIfTrue="1">
      <formula>L316=""</formula>
    </cfRule>
    <cfRule type="expression" dxfId="2703" priority="3415" stopIfTrue="1">
      <formula>L316&lt;=0</formula>
    </cfRule>
    <cfRule type="expression" dxfId="2702" priority="3416" stopIfTrue="1">
      <formula>L316&lt;1</formula>
    </cfRule>
    <cfRule type="expression" dxfId="2701" priority="3417">
      <formula>L316&gt;=1</formula>
    </cfRule>
  </conditionalFormatting>
  <conditionalFormatting sqref="T316:T318">
    <cfRule type="expression" dxfId="2700" priority="3411" stopIfTrue="1">
      <formula>AND(U316="", V316="", W316="")</formula>
    </cfRule>
    <cfRule type="expression" dxfId="2699" priority="3412" stopIfTrue="1">
      <formula>AND(U316&lt;&gt;"",V316&lt;&gt;"",W316&lt;&gt;"",T316&lt;1)</formula>
    </cfRule>
    <cfRule type="expression" dxfId="2698" priority="3413">
      <formula>AND(U316&lt;&gt;"",V316&lt;&gt;"",W316&lt;&gt;"",T316&gt;=1)</formula>
    </cfRule>
  </conditionalFormatting>
  <conditionalFormatting sqref="R316:R318 Z316:Z318 X316:X318">
    <cfRule type="expression" dxfId="2697" priority="3408" stopIfTrue="1">
      <formula>S316=""</formula>
    </cfRule>
    <cfRule type="expression" dxfId="2696" priority="3409" stopIfTrue="1">
      <formula>AND(S316&lt;&gt;"",R316&lt;1)</formula>
    </cfRule>
    <cfRule type="expression" dxfId="2695" priority="3410">
      <formula>AND(S316&lt;&gt;"",R316&gt;=1)</formula>
    </cfRule>
  </conditionalFormatting>
  <conditionalFormatting sqref="T316:T318">
    <cfRule type="expression" dxfId="2694" priority="3405" stopIfTrue="1">
      <formula>AND(U316="", V316="", W316="")</formula>
    </cfRule>
    <cfRule type="expression" dxfId="2693" priority="3406" stopIfTrue="1">
      <formula>AND(OR(U316&lt;&gt;"",V316&lt;&gt;"",W316&lt;&gt;""),OR(T316&lt;1,T316=""))</formula>
    </cfRule>
    <cfRule type="expression" dxfId="2692" priority="3407">
      <formula>AND(U316&lt;&gt;"",V316&lt;&gt;"",W316&lt;&gt;"",T316&gt;=1)</formula>
    </cfRule>
  </conditionalFormatting>
  <conditionalFormatting sqref="N316:N318">
    <cfRule type="expression" dxfId="2691" priority="3402" stopIfTrue="1">
      <formula>AND(O316="",P316="",Q316="")</formula>
    </cfRule>
    <cfRule type="expression" dxfId="2690" priority="3403" stopIfTrue="1">
      <formula>AND(OR(O316&lt;&gt;"",P316&lt;&gt;"",Q316&lt;&gt;""),OR(N316&lt;1,N316=""))</formula>
    </cfRule>
    <cfRule type="expression" dxfId="2689" priority="3404">
      <formula>AND(O316&lt;&gt;"",P316&lt;&gt;"",Q316&lt;&gt;"",N316&gt;=1)</formula>
    </cfRule>
  </conditionalFormatting>
  <conditionalFormatting sqref="Y53 S53 O53:Q53 L53 AA53 U53:W53">
    <cfRule type="expression" dxfId="2688" priority="3398" stopIfTrue="1">
      <formula>L53=""</formula>
    </cfRule>
    <cfRule type="expression" dxfId="2687" priority="3399" stopIfTrue="1">
      <formula>L53&lt;=0</formula>
    </cfRule>
    <cfRule type="expression" dxfId="2686" priority="3400" stopIfTrue="1">
      <formula>L53&lt;1</formula>
    </cfRule>
    <cfRule type="expression" dxfId="2685" priority="3401">
      <formula>L53&gt;=1</formula>
    </cfRule>
  </conditionalFormatting>
  <conditionalFormatting sqref="T53">
    <cfRule type="expression" dxfId="2684" priority="3395" stopIfTrue="1">
      <formula>AND(U53="", V53="", W53="")</formula>
    </cfRule>
    <cfRule type="expression" dxfId="2683" priority="3396" stopIfTrue="1">
      <formula>AND(U53&lt;&gt;"",V53&lt;&gt;"",W53&lt;&gt;"",T53&lt;1)</formula>
    </cfRule>
    <cfRule type="expression" dxfId="2682" priority="3397">
      <formula>AND(U53&lt;&gt;"",V53&lt;&gt;"",W53&lt;&gt;"",T53&gt;=1)</formula>
    </cfRule>
  </conditionalFormatting>
  <conditionalFormatting sqref="R53 X53 Z53">
    <cfRule type="expression" dxfId="2681" priority="3392" stopIfTrue="1">
      <formula>S53=""</formula>
    </cfRule>
    <cfRule type="expression" dxfId="2680" priority="3393" stopIfTrue="1">
      <formula>AND(S53&lt;&gt;"",R53&lt;1)</formula>
    </cfRule>
    <cfRule type="expression" dxfId="2679" priority="3394">
      <formula>AND(S53&lt;&gt;"",R53&gt;=1)</formula>
    </cfRule>
  </conditionalFormatting>
  <conditionalFormatting sqref="T53">
    <cfRule type="expression" dxfId="2678" priority="3389" stopIfTrue="1">
      <formula>AND(U53="", V53="", W53="")</formula>
    </cfRule>
    <cfRule type="expression" dxfId="2677" priority="3390" stopIfTrue="1">
      <formula>AND(OR(U53&lt;&gt;"",V53&lt;&gt;"",W53&lt;&gt;""),OR(T53&lt;1,T53=""))</formula>
    </cfRule>
    <cfRule type="expression" dxfId="2676" priority="3391">
      <formula>AND(U53&lt;&gt;"",V53&lt;&gt;"",W53&lt;&gt;"",T53&gt;=1)</formula>
    </cfRule>
  </conditionalFormatting>
  <conditionalFormatting sqref="N53">
    <cfRule type="expression" dxfId="2675" priority="3386" stopIfTrue="1">
      <formula>AND(O53="",P53="",Q53="")</formula>
    </cfRule>
    <cfRule type="expression" dxfId="2674" priority="3387" stopIfTrue="1">
      <formula>AND(OR(O53&lt;&gt;"",P53&lt;&gt;"",Q53&lt;&gt;""),OR(N53&lt;1,N53=""))</formula>
    </cfRule>
    <cfRule type="expression" dxfId="2673" priority="3388">
      <formula>AND(O53&lt;&gt;"",P53&lt;&gt;"",Q53&lt;&gt;"",N53&gt;=1)</formula>
    </cfRule>
  </conditionalFormatting>
  <conditionalFormatting sqref="Y74 S74 O74:Q74 L74 U74:W74 AA74">
    <cfRule type="expression" dxfId="2672" priority="3382" stopIfTrue="1">
      <formula>L74=""</formula>
    </cfRule>
    <cfRule type="expression" dxfId="2671" priority="3383" stopIfTrue="1">
      <formula>L74&lt;=0</formula>
    </cfRule>
    <cfRule type="expression" dxfId="2670" priority="3384" stopIfTrue="1">
      <formula>L74&lt;1</formula>
    </cfRule>
    <cfRule type="expression" dxfId="2669" priority="3385">
      <formula>L74&gt;=1</formula>
    </cfRule>
  </conditionalFormatting>
  <conditionalFormatting sqref="T74">
    <cfRule type="expression" dxfId="2668" priority="3379" stopIfTrue="1">
      <formula>AND(U74="", V74="", W74="")</formula>
    </cfRule>
    <cfRule type="expression" dxfId="2667" priority="3380" stopIfTrue="1">
      <formula>AND(U74&lt;&gt;"",V74&lt;&gt;"",W74&lt;&gt;"",T74&lt;1)</formula>
    </cfRule>
    <cfRule type="expression" dxfId="2666" priority="3381">
      <formula>AND(U74&lt;&gt;"",V74&lt;&gt;"",W74&lt;&gt;"",T74&gt;=1)</formula>
    </cfRule>
  </conditionalFormatting>
  <conditionalFormatting sqref="R74 X74">
    <cfRule type="expression" dxfId="2665" priority="3376" stopIfTrue="1">
      <formula>S74=""</formula>
    </cfRule>
    <cfRule type="expression" dxfId="2664" priority="3377" stopIfTrue="1">
      <formula>AND(S74&lt;&gt;"",R74&lt;1)</formula>
    </cfRule>
    <cfRule type="expression" dxfId="2663" priority="3378">
      <formula>AND(S74&lt;&gt;"",R74&gt;=1)</formula>
    </cfRule>
  </conditionalFormatting>
  <conditionalFormatting sqref="T74">
    <cfRule type="expression" dxfId="2662" priority="3373" stopIfTrue="1">
      <formula>AND(U74="", V74="", W74="")</formula>
    </cfRule>
    <cfRule type="expression" dxfId="2661" priority="3374" stopIfTrue="1">
      <formula>AND(OR(U74&lt;&gt;"",V74&lt;&gt;"",W74&lt;&gt;""),OR(T74&lt;1,T74=""))</formula>
    </cfRule>
    <cfRule type="expression" dxfId="2660" priority="3375">
      <formula>AND(U74&lt;&gt;"",V74&lt;&gt;"",W74&lt;&gt;"",T74&gt;=1)</formula>
    </cfRule>
  </conditionalFormatting>
  <conditionalFormatting sqref="N74">
    <cfRule type="expression" dxfId="2659" priority="3370" stopIfTrue="1">
      <formula>AND(O74="",P74="",Q74="")</formula>
    </cfRule>
    <cfRule type="expression" dxfId="2658" priority="3371" stopIfTrue="1">
      <formula>AND(OR(O74&lt;&gt;"",P74&lt;&gt;"",Q74&lt;&gt;""),OR(N74&lt;1,N74=""))</formula>
    </cfRule>
    <cfRule type="expression" dxfId="2657" priority="3372">
      <formula>AND(O74&lt;&gt;"",P74&lt;&gt;"",Q74&lt;&gt;"",N74&gt;=1)</formula>
    </cfRule>
  </conditionalFormatting>
  <conditionalFormatting sqref="Z74">
    <cfRule type="expression" dxfId="2656" priority="3366" stopIfTrue="1">
      <formula>Z74=""</formula>
    </cfRule>
    <cfRule type="expression" dxfId="2655" priority="3367" stopIfTrue="1">
      <formula>Z74&lt;=0</formula>
    </cfRule>
    <cfRule type="expression" dxfId="2654" priority="3368" stopIfTrue="1">
      <formula>Z74&lt;1</formula>
    </cfRule>
    <cfRule type="expression" dxfId="2653" priority="3369">
      <formula>Z74&gt;=1</formula>
    </cfRule>
  </conditionalFormatting>
  <conditionalFormatting sqref="X73">
    <cfRule type="expression" dxfId="2652" priority="3362" stopIfTrue="1">
      <formula>X73=""</formula>
    </cfRule>
    <cfRule type="expression" dxfId="2651" priority="3363" stopIfTrue="1">
      <formula>X73&lt;=0</formula>
    </cfRule>
    <cfRule type="expression" dxfId="2650" priority="3364" stopIfTrue="1">
      <formula>X73&lt;1</formula>
    </cfRule>
    <cfRule type="expression" dxfId="2649" priority="3365">
      <formula>X73&gt;=1</formula>
    </cfRule>
  </conditionalFormatting>
  <conditionalFormatting sqref="Y100 V100:W100 L100 S100 O100:Q100 AA100">
    <cfRule type="expression" dxfId="2648" priority="3358" stopIfTrue="1">
      <formula>L100=""</formula>
    </cfRule>
    <cfRule type="expression" dxfId="2647" priority="3359" stopIfTrue="1">
      <formula>L100&lt;=0</formula>
    </cfRule>
    <cfRule type="expression" dxfId="2646" priority="3360" stopIfTrue="1">
      <formula>L100&lt;1</formula>
    </cfRule>
    <cfRule type="expression" dxfId="2645" priority="3361">
      <formula>L100&gt;=1</formula>
    </cfRule>
  </conditionalFormatting>
  <conditionalFormatting sqref="T276:T279">
    <cfRule type="expression" dxfId="2644" priority="3231" stopIfTrue="1">
      <formula>AND(U276="", V276="", W276="")</formula>
    </cfRule>
    <cfRule type="expression" dxfId="2643" priority="3232" stopIfTrue="1">
      <formula>AND(U276&lt;&gt;"",V276&lt;&gt;"",W276&lt;&gt;"",T276&lt;1)</formula>
    </cfRule>
    <cfRule type="expression" dxfId="2642" priority="3233">
      <formula>AND(U276&lt;&gt;"",V276&lt;&gt;"",W276&lt;&gt;"",T276&gt;=1)</formula>
    </cfRule>
  </conditionalFormatting>
  <conditionalFormatting sqref="R100 X100">
    <cfRule type="expression" dxfId="2641" priority="3352" stopIfTrue="1">
      <formula>S100=""</formula>
    </cfRule>
    <cfRule type="expression" dxfId="2640" priority="3353" stopIfTrue="1">
      <formula>AND(S100&lt;&gt;"",R100&lt;1)</formula>
    </cfRule>
    <cfRule type="expression" dxfId="2639" priority="3354">
      <formula>AND(S100&lt;&gt;"",R100&gt;=1)</formula>
    </cfRule>
  </conditionalFormatting>
  <conditionalFormatting sqref="T276:T279">
    <cfRule type="expression" dxfId="2638" priority="3225" stopIfTrue="1">
      <formula>AND(U276="", V276="", W276="")</formula>
    </cfRule>
    <cfRule type="expression" dxfId="2637" priority="3226" stopIfTrue="1">
      <formula>AND(OR(U276&lt;&gt;"",V276&lt;&gt;"",W276&lt;&gt;""),OR(T276&lt;1,T276=""))</formula>
    </cfRule>
    <cfRule type="expression" dxfId="2636" priority="3227">
      <formula>AND(U276&lt;&gt;"",V276&lt;&gt;"",W276&lt;&gt;"",T276&gt;=1)</formula>
    </cfRule>
  </conditionalFormatting>
  <conditionalFormatting sqref="N100">
    <cfRule type="expression" dxfId="2635" priority="3346" stopIfTrue="1">
      <formula>AND(O100="",P100="",Q100="")</formula>
    </cfRule>
    <cfRule type="expression" dxfId="2634" priority="3347" stopIfTrue="1">
      <formula>AND(OR(O100&lt;&gt;"",P100&lt;&gt;"",Q100&lt;&gt;""),OR(N100&lt;1,N100=""))</formula>
    </cfRule>
    <cfRule type="expression" dxfId="2633" priority="3348">
      <formula>AND(O100&lt;&gt;"",P100&lt;&gt;"",Q100&lt;&gt;"",N100&gt;=1)</formula>
    </cfRule>
  </conditionalFormatting>
  <conditionalFormatting sqref="T100">
    <cfRule type="expression" dxfId="2632" priority="3338" stopIfTrue="1">
      <formula>T100=""</formula>
    </cfRule>
    <cfRule type="expression" dxfId="2631" priority="3339" stopIfTrue="1">
      <formula>T100&lt;=0</formula>
    </cfRule>
    <cfRule type="expression" dxfId="2630" priority="3340" stopIfTrue="1">
      <formula>T100&lt;1</formula>
    </cfRule>
    <cfRule type="expression" dxfId="2629" priority="3341">
      <formula>T100&gt;=1</formula>
    </cfRule>
  </conditionalFormatting>
  <conditionalFormatting sqref="U100">
    <cfRule type="expression" dxfId="2628" priority="3334" stopIfTrue="1">
      <formula>U100=""</formula>
    </cfRule>
    <cfRule type="expression" dxfId="2627" priority="3335" stopIfTrue="1">
      <formula>U100&lt;=0</formula>
    </cfRule>
    <cfRule type="expression" dxfId="2626" priority="3336" stopIfTrue="1">
      <formula>U100&lt;1</formula>
    </cfRule>
    <cfRule type="expression" dxfId="2625" priority="3337">
      <formula>U100&gt;=1</formula>
    </cfRule>
  </conditionalFormatting>
  <conditionalFormatting sqref="Z100">
    <cfRule type="expression" dxfId="2624" priority="3330" stopIfTrue="1">
      <formula>Z100=""</formula>
    </cfRule>
    <cfRule type="expression" dxfId="2623" priority="3331" stopIfTrue="1">
      <formula>Z100&lt;=0</formula>
    </cfRule>
    <cfRule type="expression" dxfId="2622" priority="3332" stopIfTrue="1">
      <formula>Z100&lt;1</formula>
    </cfRule>
    <cfRule type="expression" dxfId="2621" priority="3333">
      <formula>Z100&gt;=1</formula>
    </cfRule>
  </conditionalFormatting>
  <conditionalFormatting sqref="O107:Q107 S107 L107 V107:W107 Y107 AA107">
    <cfRule type="expression" dxfId="2620" priority="3326" stopIfTrue="1">
      <formula>L107=""</formula>
    </cfRule>
    <cfRule type="expression" dxfId="2619" priority="3327" stopIfTrue="1">
      <formula>L107&lt;=0</formula>
    </cfRule>
    <cfRule type="expression" dxfId="2618" priority="3328" stopIfTrue="1">
      <formula>L107&lt;1</formula>
    </cfRule>
    <cfRule type="expression" dxfId="2617" priority="3329">
      <formula>L107&gt;=1</formula>
    </cfRule>
  </conditionalFormatting>
  <conditionalFormatting sqref="X107 R107">
    <cfRule type="expression" dxfId="2616" priority="3320" stopIfTrue="1">
      <formula>S107=""</formula>
    </cfRule>
    <cfRule type="expression" dxfId="2615" priority="3321" stopIfTrue="1">
      <formula>AND(S107&lt;&gt;"",R107&lt;1)</formula>
    </cfRule>
    <cfRule type="expression" dxfId="2614" priority="3322">
      <formula>AND(S107&lt;&gt;"",R107&gt;=1)</formula>
    </cfRule>
  </conditionalFormatting>
  <conditionalFormatting sqref="N107">
    <cfRule type="expression" dxfId="2613" priority="3314" stopIfTrue="1">
      <formula>AND(O107="",P107="",Q107="")</formula>
    </cfRule>
    <cfRule type="expression" dxfId="2612" priority="3315" stopIfTrue="1">
      <formula>AND(OR(O107&lt;&gt;"",P107&lt;&gt;"",Q107&lt;&gt;""),OR(N107&lt;1,N107=""))</formula>
    </cfRule>
    <cfRule type="expression" dxfId="2611" priority="3316">
      <formula>AND(O107&lt;&gt;"",P107&lt;&gt;"",Q107&lt;&gt;"",N107&gt;=1)</formula>
    </cfRule>
  </conditionalFormatting>
  <conditionalFormatting sqref="X106">
    <cfRule type="expression" dxfId="2610" priority="3310" stopIfTrue="1">
      <formula>X106=""</formula>
    </cfRule>
    <cfRule type="expression" dxfId="2609" priority="3311" stopIfTrue="1">
      <formula>X106&lt;=0</formula>
    </cfRule>
    <cfRule type="expression" dxfId="2608" priority="3312" stopIfTrue="1">
      <formula>X106&lt;1</formula>
    </cfRule>
    <cfRule type="expression" dxfId="2607" priority="3313">
      <formula>X106&gt;=1</formula>
    </cfRule>
  </conditionalFormatting>
  <conditionalFormatting sqref="T107">
    <cfRule type="expression" dxfId="2606" priority="3306" stopIfTrue="1">
      <formula>T107=""</formula>
    </cfRule>
    <cfRule type="expression" dxfId="2605" priority="3307" stopIfTrue="1">
      <formula>T107&lt;=0</formula>
    </cfRule>
    <cfRule type="expression" dxfId="2604" priority="3308" stopIfTrue="1">
      <formula>T107&lt;1</formula>
    </cfRule>
    <cfRule type="expression" dxfId="2603" priority="3309">
      <formula>T107&gt;=1</formula>
    </cfRule>
  </conditionalFormatting>
  <conditionalFormatting sqref="U107">
    <cfRule type="expression" dxfId="2602" priority="3302" stopIfTrue="1">
      <formula>U107=""</formula>
    </cfRule>
    <cfRule type="expression" dxfId="2601" priority="3303" stopIfTrue="1">
      <formula>U107&lt;=0</formula>
    </cfRule>
    <cfRule type="expression" dxfId="2600" priority="3304" stopIfTrue="1">
      <formula>U107&lt;1</formula>
    </cfRule>
    <cfRule type="expression" dxfId="2599" priority="3305">
      <formula>U107&gt;=1</formula>
    </cfRule>
  </conditionalFormatting>
  <conditionalFormatting sqref="Z107">
    <cfRule type="expression" dxfId="2598" priority="3298" stopIfTrue="1">
      <formula>Z107=""</formula>
    </cfRule>
    <cfRule type="expression" dxfId="2597" priority="3299" stopIfTrue="1">
      <formula>Z107&lt;=0</formula>
    </cfRule>
    <cfRule type="expression" dxfId="2596" priority="3300" stopIfTrue="1">
      <formula>Z107&lt;1</formula>
    </cfRule>
    <cfRule type="expression" dxfId="2595" priority="3301">
      <formula>Z107&gt;=1</formula>
    </cfRule>
  </conditionalFormatting>
  <conditionalFormatting sqref="Y188 V188:W188 L188 S188 O188:Q188">
    <cfRule type="expression" dxfId="2594" priority="3294" stopIfTrue="1">
      <formula>L188=""</formula>
    </cfRule>
    <cfRule type="expression" dxfId="2593" priority="3295" stopIfTrue="1">
      <formula>L188&lt;=0</formula>
    </cfRule>
    <cfRule type="expression" dxfId="2592" priority="3296" stopIfTrue="1">
      <formula>L188&lt;1</formula>
    </cfRule>
    <cfRule type="expression" dxfId="2591" priority="3297">
      <formula>L188&gt;=1</formula>
    </cfRule>
  </conditionalFormatting>
  <conditionalFormatting sqref="X188 R188">
    <cfRule type="expression" dxfId="2590" priority="3288" stopIfTrue="1">
      <formula>S188=""</formula>
    </cfRule>
    <cfRule type="expression" dxfId="2589" priority="3289" stopIfTrue="1">
      <formula>AND(S188&lt;&gt;"",R188&lt;1)</formula>
    </cfRule>
    <cfRule type="expression" dxfId="2588" priority="3290">
      <formula>AND(S188&lt;&gt;"",R188&gt;=1)</formula>
    </cfRule>
  </conditionalFormatting>
  <conditionalFormatting sqref="N188">
    <cfRule type="expression" dxfId="2587" priority="3282" stopIfTrue="1">
      <formula>AND(O188="",P188="",Q188="")</formula>
    </cfRule>
    <cfRule type="expression" dxfId="2586" priority="3283" stopIfTrue="1">
      <formula>AND(OR(O188&lt;&gt;"",P188&lt;&gt;"",Q188&lt;&gt;""),OR(N188&lt;1,N188=""))</formula>
    </cfRule>
    <cfRule type="expression" dxfId="2585" priority="3284">
      <formula>AND(O188&lt;&gt;"",P188&lt;&gt;"",Q188&lt;&gt;"",N188&gt;=1)</formula>
    </cfRule>
  </conditionalFormatting>
  <conditionalFormatting sqref="X187">
    <cfRule type="expression" dxfId="2584" priority="3278" stopIfTrue="1">
      <formula>X187=""</formula>
    </cfRule>
    <cfRule type="expression" dxfId="2583" priority="3279" stopIfTrue="1">
      <formula>X187&lt;=0</formula>
    </cfRule>
    <cfRule type="expression" dxfId="2582" priority="3280" stopIfTrue="1">
      <formula>X187&lt;1</formula>
    </cfRule>
    <cfRule type="expression" dxfId="2581" priority="3281">
      <formula>X187&gt;=1</formula>
    </cfRule>
  </conditionalFormatting>
  <conditionalFormatting sqref="T188">
    <cfRule type="expression" dxfId="2580" priority="3274" stopIfTrue="1">
      <formula>T188=""</formula>
    </cfRule>
    <cfRule type="expression" dxfId="2579" priority="3275" stopIfTrue="1">
      <formula>T188&lt;=0</formula>
    </cfRule>
    <cfRule type="expression" dxfId="2578" priority="3276" stopIfTrue="1">
      <formula>T188&lt;1</formula>
    </cfRule>
    <cfRule type="expression" dxfId="2577" priority="3277">
      <formula>T188&gt;=1</formula>
    </cfRule>
  </conditionalFormatting>
  <conditionalFormatting sqref="U188">
    <cfRule type="expression" dxfId="2576" priority="3270" stopIfTrue="1">
      <formula>U188=""</formula>
    </cfRule>
    <cfRule type="expression" dxfId="2575" priority="3271" stopIfTrue="1">
      <formula>U188&lt;=0</formula>
    </cfRule>
    <cfRule type="expression" dxfId="2574" priority="3272" stopIfTrue="1">
      <formula>U188&lt;1</formula>
    </cfRule>
    <cfRule type="expression" dxfId="2573" priority="3273">
      <formula>U188&gt;=1</formula>
    </cfRule>
  </conditionalFormatting>
  <conditionalFormatting sqref="Z188">
    <cfRule type="expression" dxfId="2572" priority="3266" stopIfTrue="1">
      <formula>Z188=""</formula>
    </cfRule>
    <cfRule type="expression" dxfId="2571" priority="3267" stopIfTrue="1">
      <formula>Z188&lt;=0</formula>
    </cfRule>
    <cfRule type="expression" dxfId="2570" priority="3268" stopIfTrue="1">
      <formula>Z188&lt;1</formula>
    </cfRule>
    <cfRule type="expression" dxfId="2569" priority="3269">
      <formula>Z188&gt;=1</formula>
    </cfRule>
  </conditionalFormatting>
  <conditionalFormatting sqref="AA188">
    <cfRule type="expression" dxfId="2568" priority="3262" stopIfTrue="1">
      <formula>AA188=""</formula>
    </cfRule>
    <cfRule type="expression" dxfId="2567" priority="3263" stopIfTrue="1">
      <formula>AA188&lt;=0</formula>
    </cfRule>
    <cfRule type="expression" dxfId="2566" priority="3264" stopIfTrue="1">
      <formula>AA188&lt;1</formula>
    </cfRule>
    <cfRule type="expression" dxfId="2565" priority="3265">
      <formula>AA188&gt;=1</formula>
    </cfRule>
  </conditionalFormatting>
  <conditionalFormatting sqref="O212:Q216 S212:S216 L212:L216 AA212 Y212:Y216 U212:W216">
    <cfRule type="expression" dxfId="2564" priority="3258" stopIfTrue="1">
      <formula>L212=""</formula>
    </cfRule>
    <cfRule type="expression" dxfId="2563" priority="3259" stopIfTrue="1">
      <formula>L212&lt;=0</formula>
    </cfRule>
    <cfRule type="expression" dxfId="2562" priority="3260" stopIfTrue="1">
      <formula>L212&lt;1</formula>
    </cfRule>
    <cfRule type="expression" dxfId="2561" priority="3261">
      <formula>L212&gt;=1</formula>
    </cfRule>
  </conditionalFormatting>
  <conditionalFormatting sqref="T212:T216">
    <cfRule type="expression" dxfId="2560" priority="3255" stopIfTrue="1">
      <formula>AND(U212="", V212="", W212="")</formula>
    </cfRule>
    <cfRule type="expression" dxfId="2559" priority="3256" stopIfTrue="1">
      <formula>AND(U212&lt;&gt;"",V212&lt;&gt;"",W212&lt;&gt;"",T212&lt;1)</formula>
    </cfRule>
    <cfRule type="expression" dxfId="2558" priority="3257">
      <formula>AND(U212&lt;&gt;"",V212&lt;&gt;"",W212&lt;&gt;"",T212&gt;=1)</formula>
    </cfRule>
  </conditionalFormatting>
  <conditionalFormatting sqref="R212:R216 Z212 X212:X216">
    <cfRule type="expression" dxfId="2557" priority="3252" stopIfTrue="1">
      <formula>S212=""</formula>
    </cfRule>
    <cfRule type="expression" dxfId="2556" priority="3253" stopIfTrue="1">
      <formula>AND(S212&lt;&gt;"",R212&lt;1)</formula>
    </cfRule>
    <cfRule type="expression" dxfId="2555" priority="3254">
      <formula>AND(S212&lt;&gt;"",R212&gt;=1)</formula>
    </cfRule>
  </conditionalFormatting>
  <conditionalFormatting sqref="T212:T216">
    <cfRule type="expression" dxfId="2554" priority="3249" stopIfTrue="1">
      <formula>AND(U212="", V212="", W212="")</formula>
    </cfRule>
    <cfRule type="expression" dxfId="2553" priority="3250" stopIfTrue="1">
      <formula>AND(OR(U212&lt;&gt;"",V212&lt;&gt;"",W212&lt;&gt;""),OR(T212&lt;1,T212=""))</formula>
    </cfRule>
    <cfRule type="expression" dxfId="2552" priority="3251">
      <formula>AND(U212&lt;&gt;"",V212&lt;&gt;"",W212&lt;&gt;"",T212&gt;=1)</formula>
    </cfRule>
  </conditionalFormatting>
  <conditionalFormatting sqref="N212:N216">
    <cfRule type="expression" dxfId="2551" priority="3246" stopIfTrue="1">
      <formula>AND(O212="",P212="",Q212="")</formula>
    </cfRule>
    <cfRule type="expression" dxfId="2550" priority="3247" stopIfTrue="1">
      <formula>AND(OR(O212&lt;&gt;"",P212&lt;&gt;"",Q212&lt;&gt;""),OR(N212&lt;1,N212=""))</formula>
    </cfRule>
    <cfRule type="expression" dxfId="2549" priority="3248">
      <formula>AND(O212&lt;&gt;"",P212&lt;&gt;"",Q212&lt;&gt;"",N212&gt;=1)</formula>
    </cfRule>
  </conditionalFormatting>
  <conditionalFormatting sqref="X208:X211">
    <cfRule type="expression" dxfId="2548" priority="3242" stopIfTrue="1">
      <formula>X208=""</formula>
    </cfRule>
    <cfRule type="expression" dxfId="2547" priority="3243" stopIfTrue="1">
      <formula>X208&lt;=0</formula>
    </cfRule>
    <cfRule type="expression" dxfId="2546" priority="3244" stopIfTrue="1">
      <formula>X208&lt;1</formula>
    </cfRule>
    <cfRule type="expression" dxfId="2545" priority="3245">
      <formula>X208&gt;=1</formula>
    </cfRule>
  </conditionalFormatting>
  <conditionalFormatting sqref="Z213:AA216">
    <cfRule type="expression" dxfId="2544" priority="3238" stopIfTrue="1">
      <formula>Z213=""</formula>
    </cfRule>
    <cfRule type="expression" dxfId="2543" priority="3239" stopIfTrue="1">
      <formula>Z213&lt;=0</formula>
    </cfRule>
    <cfRule type="expression" dxfId="2542" priority="3240" stopIfTrue="1">
      <formula>Z213&lt;1</formula>
    </cfRule>
    <cfRule type="expression" dxfId="2541" priority="3241">
      <formula>Z213&gt;=1</formula>
    </cfRule>
  </conditionalFormatting>
  <conditionalFormatting sqref="U276:W276 O276:Q279 S276:S279 L276:L279 Y276:Y279 V277:W279 AA276:AA279">
    <cfRule type="expression" dxfId="2540" priority="3234" stopIfTrue="1">
      <formula>L276=""</formula>
    </cfRule>
    <cfRule type="expression" dxfId="2539" priority="3235" stopIfTrue="1">
      <formula>L276&lt;=0</formula>
    </cfRule>
    <cfRule type="expression" dxfId="2538" priority="3236" stopIfTrue="1">
      <formula>L276&lt;1</formula>
    </cfRule>
    <cfRule type="expression" dxfId="2537" priority="3237">
      <formula>L276&gt;=1</formula>
    </cfRule>
  </conditionalFormatting>
  <conditionalFormatting sqref="R276:R279 Z276:Z279 X276:X279">
    <cfRule type="expression" dxfId="2536" priority="3228" stopIfTrue="1">
      <formula>S276=""</formula>
    </cfRule>
    <cfRule type="expression" dxfId="2535" priority="3229" stopIfTrue="1">
      <formula>AND(S276&lt;&gt;"",R276&lt;1)</formula>
    </cfRule>
    <cfRule type="expression" dxfId="2534" priority="3230">
      <formula>AND(S276&lt;&gt;"",R276&gt;=1)</formula>
    </cfRule>
  </conditionalFormatting>
  <conditionalFormatting sqref="N276:N279">
    <cfRule type="expression" dxfId="2533" priority="3222" stopIfTrue="1">
      <formula>AND(O276="",P276="",Q276="")</formula>
    </cfRule>
    <cfRule type="expression" dxfId="2532" priority="3223" stopIfTrue="1">
      <formula>AND(OR(O276&lt;&gt;"",P276&lt;&gt;"",Q276&lt;&gt;""),OR(N276&lt;1,N276=""))</formula>
    </cfRule>
    <cfRule type="expression" dxfId="2531" priority="3224">
      <formula>AND(O276&lt;&gt;"",P276&lt;&gt;"",Q276&lt;&gt;"",N276&gt;=1)</formula>
    </cfRule>
  </conditionalFormatting>
  <conditionalFormatting sqref="U277:U279">
    <cfRule type="expression" dxfId="2530" priority="3218" stopIfTrue="1">
      <formula>U277=""</formula>
    </cfRule>
    <cfRule type="expression" dxfId="2529" priority="3219" stopIfTrue="1">
      <formula>U277&lt;=0</formula>
    </cfRule>
    <cfRule type="expression" dxfId="2528" priority="3220" stopIfTrue="1">
      <formula>U277&lt;1</formula>
    </cfRule>
    <cfRule type="expression" dxfId="2527" priority="3221">
      <formula>U277&gt;=1</formula>
    </cfRule>
  </conditionalFormatting>
  <conditionalFormatting sqref="U304:W304 O304:Q306 S304:S306 L304:L306 Y304:Y306 AA304 V305:W306">
    <cfRule type="expression" dxfId="2526" priority="3214" stopIfTrue="1">
      <formula>L304=""</formula>
    </cfRule>
    <cfRule type="expression" dxfId="2525" priority="3215" stopIfTrue="1">
      <formula>L304&lt;=0</formula>
    </cfRule>
    <cfRule type="expression" dxfId="2524" priority="3216" stopIfTrue="1">
      <formula>L304&lt;1</formula>
    </cfRule>
    <cfRule type="expression" dxfId="2523" priority="3217">
      <formula>L304&gt;=1</formula>
    </cfRule>
  </conditionalFormatting>
  <conditionalFormatting sqref="T304:T306">
    <cfRule type="expression" dxfId="2522" priority="3211" stopIfTrue="1">
      <formula>AND(U304="", V304="", W304="")</formula>
    </cfRule>
    <cfRule type="expression" dxfId="2521" priority="3212" stopIfTrue="1">
      <formula>AND(U304&lt;&gt;"",V304&lt;&gt;"",W304&lt;&gt;"",T304&lt;1)</formula>
    </cfRule>
    <cfRule type="expression" dxfId="2520" priority="3213">
      <formula>AND(U304&lt;&gt;"",V304&lt;&gt;"",W304&lt;&gt;"",T304&gt;=1)</formula>
    </cfRule>
  </conditionalFormatting>
  <conditionalFormatting sqref="R304:R306 Z304:Z306 X304:X306">
    <cfRule type="expression" dxfId="2519" priority="3208" stopIfTrue="1">
      <formula>S304=""</formula>
    </cfRule>
    <cfRule type="expression" dxfId="2518" priority="3209" stopIfTrue="1">
      <formula>AND(S304&lt;&gt;"",R304&lt;1)</formula>
    </cfRule>
    <cfRule type="expression" dxfId="2517" priority="3210">
      <formula>AND(S304&lt;&gt;"",R304&gt;=1)</formula>
    </cfRule>
  </conditionalFormatting>
  <conditionalFormatting sqref="T304:T306">
    <cfRule type="expression" dxfId="2516" priority="3205" stopIfTrue="1">
      <formula>AND(U304="", V304="", W304="")</formula>
    </cfRule>
    <cfRule type="expression" dxfId="2515" priority="3206" stopIfTrue="1">
      <formula>AND(OR(U304&lt;&gt;"",V304&lt;&gt;"",W304&lt;&gt;""),OR(T304&lt;1,T304=""))</formula>
    </cfRule>
    <cfRule type="expression" dxfId="2514" priority="3207">
      <formula>AND(U304&lt;&gt;"",V304&lt;&gt;"",W304&lt;&gt;"",T304&gt;=1)</formula>
    </cfRule>
  </conditionalFormatting>
  <conditionalFormatting sqref="N304:N306">
    <cfRule type="expression" dxfId="2513" priority="3202" stopIfTrue="1">
      <formula>AND(O304="",P304="",Q304="")</formula>
    </cfRule>
    <cfRule type="expression" dxfId="2512" priority="3203" stopIfTrue="1">
      <formula>AND(OR(O304&lt;&gt;"",P304&lt;&gt;"",Q304&lt;&gt;""),OR(N304&lt;1,N304=""))</formula>
    </cfRule>
    <cfRule type="expression" dxfId="2511" priority="3204">
      <formula>AND(O304&lt;&gt;"",P304&lt;&gt;"",Q304&lt;&gt;"",N304&gt;=1)</formula>
    </cfRule>
  </conditionalFormatting>
  <conditionalFormatting sqref="U305">
    <cfRule type="expression" dxfId="2510" priority="3198" stopIfTrue="1">
      <formula>U305=""</formula>
    </cfRule>
    <cfRule type="expression" dxfId="2509" priority="3199" stopIfTrue="1">
      <formula>U305&lt;=0</formula>
    </cfRule>
    <cfRule type="expression" dxfId="2508" priority="3200" stopIfTrue="1">
      <formula>U305&lt;1</formula>
    </cfRule>
    <cfRule type="expression" dxfId="2507" priority="3201">
      <formula>U305&gt;=1</formula>
    </cfRule>
  </conditionalFormatting>
  <conditionalFormatting sqref="U306">
    <cfRule type="expression" dxfId="2506" priority="3194" stopIfTrue="1">
      <formula>U306=""</formula>
    </cfRule>
    <cfRule type="expression" dxfId="2505" priority="3195" stopIfTrue="1">
      <formula>U306&lt;=0</formula>
    </cfRule>
    <cfRule type="expression" dxfId="2504" priority="3196" stopIfTrue="1">
      <formula>U306&lt;1</formula>
    </cfRule>
    <cfRule type="expression" dxfId="2503" priority="3197">
      <formula>U306&gt;=1</formula>
    </cfRule>
  </conditionalFormatting>
  <conditionalFormatting sqref="AA306">
    <cfRule type="expression" dxfId="2502" priority="3190" stopIfTrue="1">
      <formula>AA306=""</formula>
    </cfRule>
    <cfRule type="expression" dxfId="2501" priority="3191" stopIfTrue="1">
      <formula>AA306&lt;=0</formula>
    </cfRule>
    <cfRule type="expression" dxfId="2500" priority="3192" stopIfTrue="1">
      <formula>AA306&lt;1</formula>
    </cfRule>
    <cfRule type="expression" dxfId="2499" priority="3193">
      <formula>AA306&gt;=1</formula>
    </cfRule>
  </conditionalFormatting>
  <conditionalFormatting sqref="AA305">
    <cfRule type="expression" dxfId="2498" priority="3186" stopIfTrue="1">
      <formula>AA305=""</formula>
    </cfRule>
    <cfRule type="expression" dxfId="2497" priority="3187" stopIfTrue="1">
      <formula>AA305&lt;=0</formula>
    </cfRule>
    <cfRule type="expression" dxfId="2496" priority="3188" stopIfTrue="1">
      <formula>AA305&lt;1</formula>
    </cfRule>
    <cfRule type="expression" dxfId="2495" priority="3189">
      <formula>AA305&gt;=1</formula>
    </cfRule>
  </conditionalFormatting>
  <conditionalFormatting sqref="Y333 L333 S333 O333:Q333 V333:W333">
    <cfRule type="expression" dxfId="2494" priority="3182" stopIfTrue="1">
      <formula>L333=""</formula>
    </cfRule>
    <cfRule type="expression" dxfId="2493" priority="3183" stopIfTrue="1">
      <formula>L333&lt;=0</formula>
    </cfRule>
    <cfRule type="expression" dxfId="2492" priority="3184" stopIfTrue="1">
      <formula>L333&lt;1</formula>
    </cfRule>
    <cfRule type="expression" dxfId="2491" priority="3185">
      <formula>L333&gt;=1</formula>
    </cfRule>
  </conditionalFormatting>
  <conditionalFormatting sqref="T333">
    <cfRule type="expression" dxfId="2490" priority="3179" stopIfTrue="1">
      <formula>AND(U333="", V333="", W333="")</formula>
    </cfRule>
    <cfRule type="expression" dxfId="2489" priority="3180" stopIfTrue="1">
      <formula>AND(U333&lt;&gt;"",V333&lt;&gt;"",W333&lt;&gt;"",T333&lt;1)</formula>
    </cfRule>
    <cfRule type="expression" dxfId="2488" priority="3181">
      <formula>AND(U333&lt;&gt;"",V333&lt;&gt;"",W333&lt;&gt;"",T333&gt;=1)</formula>
    </cfRule>
  </conditionalFormatting>
  <conditionalFormatting sqref="X333 Z333 R333">
    <cfRule type="expression" dxfId="2487" priority="3176" stopIfTrue="1">
      <formula>S333=""</formula>
    </cfRule>
    <cfRule type="expression" dxfId="2486" priority="3177" stopIfTrue="1">
      <formula>AND(S333&lt;&gt;"",R333&lt;1)</formula>
    </cfRule>
    <cfRule type="expression" dxfId="2485" priority="3178">
      <formula>AND(S333&lt;&gt;"",R333&gt;=1)</formula>
    </cfRule>
  </conditionalFormatting>
  <conditionalFormatting sqref="T333">
    <cfRule type="expression" dxfId="2484" priority="3173" stopIfTrue="1">
      <formula>AND(U333="", V333="", W333="")</formula>
    </cfRule>
    <cfRule type="expression" dxfId="2483" priority="3174" stopIfTrue="1">
      <formula>AND(OR(U333&lt;&gt;"",V333&lt;&gt;"",W333&lt;&gt;""),OR(T333&lt;1,T333=""))</formula>
    </cfRule>
    <cfRule type="expression" dxfId="2482" priority="3175">
      <formula>AND(U333&lt;&gt;"",V333&lt;&gt;"",W333&lt;&gt;"",T333&gt;=1)</formula>
    </cfRule>
  </conditionalFormatting>
  <conditionalFormatting sqref="N333">
    <cfRule type="expression" dxfId="2481" priority="3170" stopIfTrue="1">
      <formula>AND(O333="",P333="",Q333="")</formula>
    </cfRule>
    <cfRule type="expression" dxfId="2480" priority="3171" stopIfTrue="1">
      <formula>AND(OR(O333&lt;&gt;"",P333&lt;&gt;"",Q333&lt;&gt;""),OR(N333&lt;1,N333=""))</formula>
    </cfRule>
    <cfRule type="expression" dxfId="2479" priority="3172">
      <formula>AND(O333&lt;&gt;"",P333&lt;&gt;"",Q333&lt;&gt;"",N333&gt;=1)</formula>
    </cfRule>
  </conditionalFormatting>
  <conditionalFormatting sqref="U333">
    <cfRule type="expression" dxfId="2478" priority="3166" stopIfTrue="1">
      <formula>U333=""</formula>
    </cfRule>
    <cfRule type="expression" dxfId="2477" priority="3167" stopIfTrue="1">
      <formula>U333&lt;=0</formula>
    </cfRule>
    <cfRule type="expression" dxfId="2476" priority="3168" stopIfTrue="1">
      <formula>U333&lt;1</formula>
    </cfRule>
    <cfRule type="expression" dxfId="2475" priority="3169">
      <formula>U333&gt;=1</formula>
    </cfRule>
  </conditionalFormatting>
  <conditionalFormatting sqref="AA333">
    <cfRule type="expression" dxfId="2474" priority="3162" stopIfTrue="1">
      <formula>AA333=""</formula>
    </cfRule>
    <cfRule type="expression" dxfId="2473" priority="3163" stopIfTrue="1">
      <formula>AA333&lt;=0</formula>
    </cfRule>
    <cfRule type="expression" dxfId="2472" priority="3164" stopIfTrue="1">
      <formula>AA333&lt;1</formula>
    </cfRule>
    <cfRule type="expression" dxfId="2471" priority="3165">
      <formula>AA333&gt;=1</formula>
    </cfRule>
  </conditionalFormatting>
  <conditionalFormatting sqref="O368:Q368 S368 U368:W368 Y368 AA368">
    <cfRule type="expression" dxfId="2470" priority="3118" stopIfTrue="1">
      <formula>O368=""</formula>
    </cfRule>
    <cfRule type="expression" dxfId="2469" priority="3119" stopIfTrue="1">
      <formula>O368&lt;=0</formula>
    </cfRule>
    <cfRule type="expression" dxfId="2468" priority="3120" stopIfTrue="1">
      <formula>O368&lt;1</formula>
    </cfRule>
    <cfRule type="expression" dxfId="2467" priority="3121">
      <formula>O368&gt;=1</formula>
    </cfRule>
  </conditionalFormatting>
  <conditionalFormatting sqref="R368 Z368 X368">
    <cfRule type="expression" dxfId="2466" priority="3112" stopIfTrue="1">
      <formula>S368=""</formula>
    </cfRule>
    <cfRule type="expression" dxfId="2465" priority="3113" stopIfTrue="1">
      <formula>AND(S368&lt;&gt;"",R368&lt;1)</formula>
    </cfRule>
    <cfRule type="expression" dxfId="2464" priority="3114">
      <formula>AND(S368&lt;&gt;"",R368&gt;=1)</formula>
    </cfRule>
  </conditionalFormatting>
  <conditionalFormatting sqref="L368">
    <cfRule type="expression" dxfId="2463" priority="3102" stopIfTrue="1">
      <formula>L368=""</formula>
    </cfRule>
    <cfRule type="expression" dxfId="2462" priority="3103" stopIfTrue="1">
      <formula>L368&lt;=0</formula>
    </cfRule>
    <cfRule type="expression" dxfId="2461" priority="3104" stopIfTrue="1">
      <formula>L368&lt;1</formula>
    </cfRule>
    <cfRule type="expression" dxfId="2460" priority="3105">
      <formula>L368&gt;=1</formula>
    </cfRule>
  </conditionalFormatting>
  <conditionalFormatting sqref="N368">
    <cfRule type="expression" dxfId="2459" priority="3106" stopIfTrue="1">
      <formula>AND(O368="",P368="",Q368="")</formula>
    </cfRule>
    <cfRule type="expression" dxfId="2458" priority="3107" stopIfTrue="1">
      <formula>AND(OR(O368&lt;&gt;"",P368&lt;&gt;"",Q368&lt;&gt;""),OR(N368&lt;1,N368=""))</formula>
    </cfRule>
    <cfRule type="expression" dxfId="2457" priority="3108">
      <formula>AND(O368&lt;&gt;"",P368&lt;&gt;"",Q368&lt;&gt;"",N368&gt;=1)</formula>
    </cfRule>
  </conditionalFormatting>
  <conditionalFormatting sqref="AA384 Y384 S384 O384:Q384 U384:W384 L384">
    <cfRule type="expression" dxfId="2456" priority="3030" stopIfTrue="1">
      <formula>L384=""</formula>
    </cfRule>
    <cfRule type="expression" dxfId="2455" priority="3031" stopIfTrue="1">
      <formula>L384&lt;=0</formula>
    </cfRule>
    <cfRule type="expression" dxfId="2454" priority="3032" stopIfTrue="1">
      <formula>L384&lt;1</formula>
    </cfRule>
    <cfRule type="expression" dxfId="2453" priority="3033">
      <formula>L384&gt;=1</formula>
    </cfRule>
  </conditionalFormatting>
  <conditionalFormatting sqref="X384 Z384 R384">
    <cfRule type="expression" dxfId="2452" priority="3024" stopIfTrue="1">
      <formula>S384=""</formula>
    </cfRule>
    <cfRule type="expression" dxfId="2451" priority="3025" stopIfTrue="1">
      <formula>AND(S384&lt;&gt;"",R384&lt;1)</formula>
    </cfRule>
    <cfRule type="expression" dxfId="2450" priority="3026">
      <formula>AND(S384&lt;&gt;"",R384&gt;=1)</formula>
    </cfRule>
  </conditionalFormatting>
  <conditionalFormatting sqref="N384">
    <cfRule type="expression" dxfId="2449" priority="3018" stopIfTrue="1">
      <formula>AND(O384="",P384="",Q384="")</formula>
    </cfRule>
    <cfRule type="expression" dxfId="2448" priority="3019" stopIfTrue="1">
      <formula>AND(OR(O384&lt;&gt;"",P384&lt;&gt;"",Q384&lt;&gt;""),OR(N384&lt;1,N384=""))</formula>
    </cfRule>
    <cfRule type="expression" dxfId="2447" priority="3020">
      <formula>AND(O384&lt;&gt;"",P384&lt;&gt;"",Q384&lt;&gt;"",N384&gt;=1)</formula>
    </cfRule>
  </conditionalFormatting>
  <conditionalFormatting sqref="AA350 Y350 S350 O350:Q350 U350:W350 L350">
    <cfRule type="expression" dxfId="2446" priority="3082" stopIfTrue="1">
      <formula>L350=""</formula>
    </cfRule>
    <cfRule type="expression" dxfId="2445" priority="3083" stopIfTrue="1">
      <formula>L350&lt;=0</formula>
    </cfRule>
    <cfRule type="expression" dxfId="2444" priority="3084" stopIfTrue="1">
      <formula>L350&lt;1</formula>
    </cfRule>
    <cfRule type="expression" dxfId="2443" priority="3085">
      <formula>L350&gt;=1</formula>
    </cfRule>
  </conditionalFormatting>
  <conditionalFormatting sqref="T350">
    <cfRule type="expression" dxfId="2442" priority="3079" stopIfTrue="1">
      <formula>AND(U350="", V350="", W350="")</formula>
    </cfRule>
    <cfRule type="expression" dxfId="2441" priority="3080" stopIfTrue="1">
      <formula>AND(U350&lt;&gt;"",V350&lt;&gt;"",W350&lt;&gt;"",T350&lt;1)</formula>
    </cfRule>
    <cfRule type="expression" dxfId="2440" priority="3081">
      <formula>AND(U350&lt;&gt;"",V350&lt;&gt;"",W350&lt;&gt;"",T350&gt;=1)</formula>
    </cfRule>
  </conditionalFormatting>
  <conditionalFormatting sqref="R350 Z350 X350">
    <cfRule type="expression" dxfId="2439" priority="3076" stopIfTrue="1">
      <formula>S350=""</formula>
    </cfRule>
    <cfRule type="expression" dxfId="2438" priority="3077" stopIfTrue="1">
      <formula>AND(S350&lt;&gt;"",R350&lt;1)</formula>
    </cfRule>
    <cfRule type="expression" dxfId="2437" priority="3078">
      <formula>AND(S350&lt;&gt;"",R350&gt;=1)</formula>
    </cfRule>
  </conditionalFormatting>
  <conditionalFormatting sqref="T350">
    <cfRule type="expression" dxfId="2436" priority="3073" stopIfTrue="1">
      <formula>AND(U350="", V350="", W350="")</formula>
    </cfRule>
    <cfRule type="expression" dxfId="2435" priority="3074" stopIfTrue="1">
      <formula>AND(OR(U350&lt;&gt;"",V350&lt;&gt;"",W350&lt;&gt;""),OR(T350&lt;1,T350=""))</formula>
    </cfRule>
    <cfRule type="expression" dxfId="2434" priority="3075">
      <formula>AND(U350&lt;&gt;"",V350&lt;&gt;"",W350&lt;&gt;"",T350&gt;=1)</formula>
    </cfRule>
  </conditionalFormatting>
  <conditionalFormatting sqref="N350">
    <cfRule type="expression" dxfId="2433" priority="3070" stopIfTrue="1">
      <formula>AND(O350="",P350="",Q350="")</formula>
    </cfRule>
    <cfRule type="expression" dxfId="2432" priority="3071" stopIfTrue="1">
      <formula>AND(OR(O350&lt;&gt;"",P350&lt;&gt;"",Q350&lt;&gt;""),OR(N350&lt;1,N350=""))</formula>
    </cfRule>
    <cfRule type="expression" dxfId="2431" priority="3072">
      <formula>AND(O350&lt;&gt;"",P350&lt;&gt;"",Q350&lt;&gt;"",N350&gt;=1)</formula>
    </cfRule>
  </conditionalFormatting>
  <conditionalFormatting sqref="AA351 Y351 S351 O351:Q351 U351:W351 L351">
    <cfRule type="expression" dxfId="2430" priority="3066" stopIfTrue="1">
      <formula>L351=""</formula>
    </cfRule>
    <cfRule type="expression" dxfId="2429" priority="3067" stopIfTrue="1">
      <formula>L351&lt;=0</formula>
    </cfRule>
    <cfRule type="expression" dxfId="2428" priority="3068" stopIfTrue="1">
      <formula>L351&lt;1</formula>
    </cfRule>
    <cfRule type="expression" dxfId="2427" priority="3069">
      <formula>L351&gt;=1</formula>
    </cfRule>
  </conditionalFormatting>
  <conditionalFormatting sqref="T351">
    <cfRule type="expression" dxfId="2426" priority="3063" stopIfTrue="1">
      <formula>AND(U351="", V351="", W351="")</formula>
    </cfRule>
    <cfRule type="expression" dxfId="2425" priority="3064" stopIfTrue="1">
      <formula>AND(U351&lt;&gt;"",V351&lt;&gt;"",W351&lt;&gt;"",T351&lt;1)</formula>
    </cfRule>
    <cfRule type="expression" dxfId="2424" priority="3065">
      <formula>AND(U351&lt;&gt;"",V351&lt;&gt;"",W351&lt;&gt;"",T351&gt;=1)</formula>
    </cfRule>
  </conditionalFormatting>
  <conditionalFormatting sqref="R351 Z351 X351">
    <cfRule type="expression" dxfId="2423" priority="3060" stopIfTrue="1">
      <formula>S351=""</formula>
    </cfRule>
    <cfRule type="expression" dxfId="2422" priority="3061" stopIfTrue="1">
      <formula>AND(S351&lt;&gt;"",R351&lt;1)</formula>
    </cfRule>
    <cfRule type="expression" dxfId="2421" priority="3062">
      <formula>AND(S351&lt;&gt;"",R351&gt;=1)</formula>
    </cfRule>
  </conditionalFormatting>
  <conditionalFormatting sqref="T351">
    <cfRule type="expression" dxfId="2420" priority="3057" stopIfTrue="1">
      <formula>AND(U351="", V351="", W351="")</formula>
    </cfRule>
    <cfRule type="expression" dxfId="2419" priority="3058" stopIfTrue="1">
      <formula>AND(OR(U351&lt;&gt;"",V351&lt;&gt;"",W351&lt;&gt;""),OR(T351&lt;1,T351=""))</formula>
    </cfRule>
    <cfRule type="expression" dxfId="2418" priority="3059">
      <formula>AND(U351&lt;&gt;"",V351&lt;&gt;"",W351&lt;&gt;"",T351&gt;=1)</formula>
    </cfRule>
  </conditionalFormatting>
  <conditionalFormatting sqref="N351">
    <cfRule type="expression" dxfId="2417" priority="3054" stopIfTrue="1">
      <formula>AND(O351="",P351="",Q351="")</formula>
    </cfRule>
    <cfRule type="expression" dxfId="2416" priority="3055" stopIfTrue="1">
      <formula>AND(OR(O351&lt;&gt;"",P351&lt;&gt;"",Q351&lt;&gt;""),OR(N351&lt;1,N351=""))</formula>
    </cfRule>
    <cfRule type="expression" dxfId="2415" priority="3056">
      <formula>AND(O351&lt;&gt;"",P351&lt;&gt;"",Q351&lt;&gt;"",N351&gt;=1)</formula>
    </cfRule>
  </conditionalFormatting>
  <conditionalFormatting sqref="T361">
    <cfRule type="expression" dxfId="2414" priority="3047" stopIfTrue="1">
      <formula>AND(U361="", V361="", W361="")</formula>
    </cfRule>
    <cfRule type="expression" dxfId="2413" priority="3048" stopIfTrue="1">
      <formula>AND(U361&lt;&gt;"",V361&lt;&gt;"",W361&lt;&gt;"",T361&lt;1)</formula>
    </cfRule>
    <cfRule type="expression" dxfId="2412" priority="3049">
      <formula>AND(U361&lt;&gt;"",V361&lt;&gt;"",W361&lt;&gt;"",T361&gt;=1)</formula>
    </cfRule>
  </conditionalFormatting>
  <conditionalFormatting sqref="T361">
    <cfRule type="expression" dxfId="2411" priority="3041" stopIfTrue="1">
      <formula>AND(U361="", V361="", W361="")</formula>
    </cfRule>
    <cfRule type="expression" dxfId="2410" priority="3042" stopIfTrue="1">
      <formula>AND(OR(U361&lt;&gt;"",V361&lt;&gt;"",W361&lt;&gt;""),OR(T361&lt;1,T361=""))</formula>
    </cfRule>
    <cfRule type="expression" dxfId="2409" priority="3043">
      <formula>AND(U361&lt;&gt;"",V361&lt;&gt;"",W361&lt;&gt;"",T361&gt;=1)</formula>
    </cfRule>
  </conditionalFormatting>
  <conditionalFormatting sqref="O361:Q361 S361 U361:W361 Y361 AA361">
    <cfRule type="expression" dxfId="2408" priority="3050" stopIfTrue="1">
      <formula>O361=""</formula>
    </cfRule>
    <cfRule type="expression" dxfId="2407" priority="3051" stopIfTrue="1">
      <formula>O361&lt;=0</formula>
    </cfRule>
    <cfRule type="expression" dxfId="2406" priority="3052" stopIfTrue="1">
      <formula>O361&lt;1</formula>
    </cfRule>
    <cfRule type="expression" dxfId="2405" priority="3053">
      <formula>O361&gt;=1</formula>
    </cfRule>
  </conditionalFormatting>
  <conditionalFormatting sqref="R361 Z361 X361">
    <cfRule type="expression" dxfId="2404" priority="3044" stopIfTrue="1">
      <formula>S361=""</formula>
    </cfRule>
    <cfRule type="expression" dxfId="2403" priority="3045" stopIfTrue="1">
      <formula>AND(S361&lt;&gt;"",R361&lt;1)</formula>
    </cfRule>
    <cfRule type="expression" dxfId="2402" priority="3046">
      <formula>AND(S361&lt;&gt;"",R361&gt;=1)</formula>
    </cfRule>
  </conditionalFormatting>
  <conditionalFormatting sqref="L361">
    <cfRule type="expression" dxfId="2401" priority="3034" stopIfTrue="1">
      <formula>L361=""</formula>
    </cfRule>
    <cfRule type="expression" dxfId="2400" priority="3035" stopIfTrue="1">
      <formula>L361&lt;=0</formula>
    </cfRule>
    <cfRule type="expression" dxfId="2399" priority="3036" stopIfTrue="1">
      <formula>L361&lt;1</formula>
    </cfRule>
    <cfRule type="expression" dxfId="2398" priority="3037">
      <formula>L361&gt;=1</formula>
    </cfRule>
  </conditionalFormatting>
  <conditionalFormatting sqref="N361">
    <cfRule type="expression" dxfId="2397" priority="3038" stopIfTrue="1">
      <formula>AND(O361="",P361="",Q361="")</formula>
    </cfRule>
    <cfRule type="expression" dxfId="2396" priority="3039" stopIfTrue="1">
      <formula>AND(OR(O361&lt;&gt;"",P361&lt;&gt;"",Q361&lt;&gt;""),OR(N361&lt;1,N361=""))</formula>
    </cfRule>
    <cfRule type="expression" dxfId="2395" priority="3040">
      <formula>AND(O361&lt;&gt;"",P361&lt;&gt;"",Q361&lt;&gt;"",N361&gt;=1)</formula>
    </cfRule>
  </conditionalFormatting>
  <conditionalFormatting sqref="V390">
    <cfRule type="expression" dxfId="2394" priority="2982" stopIfTrue="1">
      <formula>V390=""</formula>
    </cfRule>
    <cfRule type="expression" dxfId="2393" priority="2983" stopIfTrue="1">
      <formula>V390&lt;=0</formula>
    </cfRule>
    <cfRule type="expression" dxfId="2392" priority="2984" stopIfTrue="1">
      <formula>V390&lt;1</formula>
    </cfRule>
    <cfRule type="expression" dxfId="2391" priority="2985">
      <formula>V390&gt;=1</formula>
    </cfRule>
  </conditionalFormatting>
  <conditionalFormatting sqref="AA394 Y394 S394 O394:Q394 L394 U394:W394">
    <cfRule type="expression" dxfId="2390" priority="2950" stopIfTrue="1">
      <formula>L394=""</formula>
    </cfRule>
    <cfRule type="expression" dxfId="2389" priority="2951" stopIfTrue="1">
      <formula>L394&lt;=0</formula>
    </cfRule>
    <cfRule type="expression" dxfId="2388" priority="2952" stopIfTrue="1">
      <formula>L394&lt;1</formula>
    </cfRule>
    <cfRule type="expression" dxfId="2387" priority="2953">
      <formula>L394&gt;=1</formula>
    </cfRule>
  </conditionalFormatting>
  <conditionalFormatting sqref="X394 Z394 R394">
    <cfRule type="expression" dxfId="2386" priority="2944" stopIfTrue="1">
      <formula>S394=""</formula>
    </cfRule>
    <cfRule type="expression" dxfId="2385" priority="2945" stopIfTrue="1">
      <formula>AND(S394&lt;&gt;"",R394&lt;1)</formula>
    </cfRule>
    <cfRule type="expression" dxfId="2384" priority="2946">
      <formula>AND(S394&lt;&gt;"",R394&gt;=1)</formula>
    </cfRule>
  </conditionalFormatting>
  <conditionalFormatting sqref="N394">
    <cfRule type="expression" dxfId="2383" priority="2938" stopIfTrue="1">
      <formula>AND(O394="",P394="",Q394="")</formula>
    </cfRule>
    <cfRule type="expression" dxfId="2382" priority="2939" stopIfTrue="1">
      <formula>AND(OR(O394&lt;&gt;"",P394&lt;&gt;"",Q394&lt;&gt;""),OR(N394&lt;1,N394=""))</formula>
    </cfRule>
    <cfRule type="expression" dxfId="2381" priority="2940">
      <formula>AND(O394&lt;&gt;"",P394&lt;&gt;"",Q394&lt;&gt;"",N394&gt;=1)</formula>
    </cfRule>
  </conditionalFormatting>
  <conditionalFormatting sqref="L396 U396:W396 O396:Q396 S396 Y396 AA396">
    <cfRule type="expression" dxfId="2380" priority="2934" stopIfTrue="1">
      <formula>L396=""</formula>
    </cfRule>
    <cfRule type="expression" dxfId="2379" priority="2935" stopIfTrue="1">
      <formula>L396&lt;=0</formula>
    </cfRule>
    <cfRule type="expression" dxfId="2378" priority="2936" stopIfTrue="1">
      <formula>L396&lt;1</formula>
    </cfRule>
    <cfRule type="expression" dxfId="2377" priority="2937">
      <formula>L396&gt;=1</formula>
    </cfRule>
  </conditionalFormatting>
  <conditionalFormatting sqref="T396">
    <cfRule type="expression" dxfId="2376" priority="2931" stopIfTrue="1">
      <formula>AND(U396="", V396="", W396="")</formula>
    </cfRule>
    <cfRule type="expression" dxfId="2375" priority="2932" stopIfTrue="1">
      <formula>AND(U396&lt;&gt;"",V396&lt;&gt;"",W396&lt;&gt;"",T396&lt;1)</formula>
    </cfRule>
    <cfRule type="expression" dxfId="2374" priority="2933">
      <formula>AND(U396&lt;&gt;"",V396&lt;&gt;"",W396&lt;&gt;"",T396&gt;=1)</formula>
    </cfRule>
  </conditionalFormatting>
  <conditionalFormatting sqref="X396 Z396 R396">
    <cfRule type="expression" dxfId="2373" priority="2928" stopIfTrue="1">
      <formula>S396=""</formula>
    </cfRule>
    <cfRule type="expression" dxfId="2372" priority="2929" stopIfTrue="1">
      <formula>AND(S396&lt;&gt;"",R396&lt;1)</formula>
    </cfRule>
    <cfRule type="expression" dxfId="2371" priority="2930">
      <formula>AND(S396&lt;&gt;"",R396&gt;=1)</formula>
    </cfRule>
  </conditionalFormatting>
  <conditionalFormatting sqref="T396">
    <cfRule type="expression" dxfId="2370" priority="2925" stopIfTrue="1">
      <formula>AND(U396="", V396="", W396="")</formula>
    </cfRule>
    <cfRule type="expression" dxfId="2369" priority="2926" stopIfTrue="1">
      <formula>AND(OR(U396&lt;&gt;"",V396&lt;&gt;"",W396&lt;&gt;""),OR(T396&lt;1,T396=""))</formula>
    </cfRule>
    <cfRule type="expression" dxfId="2368" priority="2927">
      <formula>AND(U396&lt;&gt;"",V396&lt;&gt;"",W396&lt;&gt;"",T396&gt;=1)</formula>
    </cfRule>
  </conditionalFormatting>
  <conditionalFormatting sqref="N396">
    <cfRule type="expression" dxfId="2367" priority="2922" stopIfTrue="1">
      <formula>AND(O396="",P396="",Q396="")</formula>
    </cfRule>
    <cfRule type="expression" dxfId="2366" priority="2923" stopIfTrue="1">
      <formula>AND(OR(O396&lt;&gt;"",P396&lt;&gt;"",Q396&lt;&gt;""),OR(N396&lt;1,N396=""))</formula>
    </cfRule>
    <cfRule type="expression" dxfId="2365" priority="2924">
      <formula>AND(O396&lt;&gt;"",P396&lt;&gt;"",Q396&lt;&gt;"",N396&gt;=1)</formula>
    </cfRule>
  </conditionalFormatting>
  <conditionalFormatting sqref="L366 O366:Q366 S366 U366:W366 Y366 AA366">
    <cfRule type="expression" dxfId="2364" priority="2918" stopIfTrue="1">
      <formula>L366=""</formula>
    </cfRule>
    <cfRule type="expression" dxfId="2363" priority="2919" stopIfTrue="1">
      <formula>L366&lt;=0</formula>
    </cfRule>
    <cfRule type="expression" dxfId="2362" priority="2920" stopIfTrue="1">
      <formula>L366&lt;1</formula>
    </cfRule>
    <cfRule type="expression" dxfId="2361" priority="2921">
      <formula>L366&gt;=1</formula>
    </cfRule>
  </conditionalFormatting>
  <conditionalFormatting sqref="T366">
    <cfRule type="expression" dxfId="2360" priority="2915" stopIfTrue="1">
      <formula>AND(U366="", V366="", W366="")</formula>
    </cfRule>
    <cfRule type="expression" dxfId="2359" priority="2916" stopIfTrue="1">
      <formula>AND(U366&lt;&gt;"",V366&lt;&gt;"",W366&lt;&gt;"",T366&lt;1)</formula>
    </cfRule>
    <cfRule type="expression" dxfId="2358" priority="2917">
      <formula>AND(U366&lt;&gt;"",V366&lt;&gt;"",W366&lt;&gt;"",T366&gt;=1)</formula>
    </cfRule>
  </conditionalFormatting>
  <conditionalFormatting sqref="X366 Z366 R366">
    <cfRule type="expression" dxfId="2357" priority="2912" stopIfTrue="1">
      <formula>S366=""</formula>
    </cfRule>
    <cfRule type="expression" dxfId="2356" priority="2913" stopIfTrue="1">
      <formula>AND(S366&lt;&gt;"",R366&lt;1)</formula>
    </cfRule>
    <cfRule type="expression" dxfId="2355" priority="2914">
      <formula>AND(S366&lt;&gt;"",R366&gt;=1)</formula>
    </cfRule>
  </conditionalFormatting>
  <conditionalFormatting sqref="T366">
    <cfRule type="expression" dxfId="2354" priority="2909" stopIfTrue="1">
      <formula>AND(U366="", V366="", W366="")</formula>
    </cfRule>
    <cfRule type="expression" dxfId="2353" priority="2910" stopIfTrue="1">
      <formula>AND(OR(U366&lt;&gt;"",V366&lt;&gt;"",W366&lt;&gt;""),OR(T366&lt;1,T366=""))</formula>
    </cfRule>
    <cfRule type="expression" dxfId="2352" priority="2911">
      <formula>AND(U366&lt;&gt;"",V366&lt;&gt;"",W366&lt;&gt;"",T366&gt;=1)</formula>
    </cfRule>
  </conditionalFormatting>
  <conditionalFormatting sqref="N366">
    <cfRule type="expression" dxfId="2351" priority="2906" stopIfTrue="1">
      <formula>AND(O366="",P366="",Q366="")</formula>
    </cfRule>
    <cfRule type="expression" dxfId="2350" priority="2907" stopIfTrue="1">
      <formula>AND(OR(O366&lt;&gt;"",P366&lt;&gt;"",Q366&lt;&gt;""),OR(N366&lt;1,N366=""))</formula>
    </cfRule>
    <cfRule type="expression" dxfId="2349" priority="2908">
      <formula>AND(O366&lt;&gt;"",P366&lt;&gt;"",Q366&lt;&gt;"",N366&gt;=1)</formula>
    </cfRule>
  </conditionalFormatting>
  <conditionalFormatting sqref="U402:W402 L402 O402:Q402 S402 Y402 AA402">
    <cfRule type="expression" dxfId="2348" priority="2886" stopIfTrue="1">
      <formula>L402=""</formula>
    </cfRule>
    <cfRule type="expression" dxfId="2347" priority="2887" stopIfTrue="1">
      <formula>L402&lt;=0</formula>
    </cfRule>
    <cfRule type="expression" dxfId="2346" priority="2888" stopIfTrue="1">
      <formula>L402&lt;1</formula>
    </cfRule>
    <cfRule type="expression" dxfId="2345" priority="2889">
      <formula>L402&gt;=1</formula>
    </cfRule>
  </conditionalFormatting>
  <conditionalFormatting sqref="T402">
    <cfRule type="expression" dxfId="2344" priority="2883" stopIfTrue="1">
      <formula>AND(U402="", V402="", W402="")</formula>
    </cfRule>
    <cfRule type="expression" dxfId="2343" priority="2884" stopIfTrue="1">
      <formula>AND(U402&lt;&gt;"",V402&lt;&gt;"",W402&lt;&gt;"",T402&lt;1)</formula>
    </cfRule>
    <cfRule type="expression" dxfId="2342" priority="2885">
      <formula>AND(U402&lt;&gt;"",V402&lt;&gt;"",W402&lt;&gt;"",T402&gt;=1)</formula>
    </cfRule>
  </conditionalFormatting>
  <conditionalFormatting sqref="R402 Z402 X402">
    <cfRule type="expression" dxfId="2341" priority="2880" stopIfTrue="1">
      <formula>S402=""</formula>
    </cfRule>
    <cfRule type="expression" dxfId="2340" priority="2881" stopIfTrue="1">
      <formula>AND(S402&lt;&gt;"",R402&lt;1)</formula>
    </cfRule>
    <cfRule type="expression" dxfId="2339" priority="2882">
      <formula>AND(S402&lt;&gt;"",R402&gt;=1)</formula>
    </cfRule>
  </conditionalFormatting>
  <conditionalFormatting sqref="T402">
    <cfRule type="expression" dxfId="2338" priority="2877" stopIfTrue="1">
      <formula>AND(U402="", V402="", W402="")</formula>
    </cfRule>
    <cfRule type="expression" dxfId="2337" priority="2878" stopIfTrue="1">
      <formula>AND(OR(U402&lt;&gt;"",V402&lt;&gt;"",W402&lt;&gt;""),OR(T402&lt;1,T402=""))</formula>
    </cfRule>
    <cfRule type="expression" dxfId="2336" priority="2879">
      <formula>AND(U402&lt;&gt;"",V402&lt;&gt;"",W402&lt;&gt;"",T402&gt;=1)</formula>
    </cfRule>
  </conditionalFormatting>
  <conditionalFormatting sqref="N402">
    <cfRule type="expression" dxfId="2335" priority="2874" stopIfTrue="1">
      <formula>AND(O402="",P402="",Q402="")</formula>
    </cfRule>
    <cfRule type="expression" dxfId="2334" priority="2875" stopIfTrue="1">
      <formula>AND(OR(O402&lt;&gt;"",P402&lt;&gt;"",Q402&lt;&gt;""),OR(N402&lt;1,N402=""))</formula>
    </cfRule>
    <cfRule type="expression" dxfId="2333" priority="2876">
      <formula>AND(O402&lt;&gt;"",P402&lt;&gt;"",Q402&lt;&gt;"",N402&gt;=1)</formula>
    </cfRule>
  </conditionalFormatting>
  <conditionalFormatting sqref="L418 U418:W418 O418:Q418 S418 Y418 AA418">
    <cfRule type="expression" dxfId="2332" priority="2870" stopIfTrue="1">
      <formula>L418=""</formula>
    </cfRule>
    <cfRule type="expression" dxfId="2331" priority="2871" stopIfTrue="1">
      <formula>L418&lt;=0</formula>
    </cfRule>
    <cfRule type="expression" dxfId="2330" priority="2872" stopIfTrue="1">
      <formula>L418&lt;1</formula>
    </cfRule>
    <cfRule type="expression" dxfId="2329" priority="2873">
      <formula>L418&gt;=1</formula>
    </cfRule>
  </conditionalFormatting>
  <conditionalFormatting sqref="T418">
    <cfRule type="expression" dxfId="2328" priority="2867" stopIfTrue="1">
      <formula>AND(U418="", V418="", W418="")</formula>
    </cfRule>
    <cfRule type="expression" dxfId="2327" priority="2868" stopIfTrue="1">
      <formula>AND(U418&lt;&gt;"",V418&lt;&gt;"",W418&lt;&gt;"",T418&lt;1)</formula>
    </cfRule>
    <cfRule type="expression" dxfId="2326" priority="2869">
      <formula>AND(U418&lt;&gt;"",V418&lt;&gt;"",W418&lt;&gt;"",T418&gt;=1)</formula>
    </cfRule>
  </conditionalFormatting>
  <conditionalFormatting sqref="X418 Z418 R418">
    <cfRule type="expression" dxfId="2325" priority="2864" stopIfTrue="1">
      <formula>S418=""</formula>
    </cfRule>
    <cfRule type="expression" dxfId="2324" priority="2865" stopIfTrue="1">
      <formula>AND(S418&lt;&gt;"",R418&lt;1)</formula>
    </cfRule>
    <cfRule type="expression" dxfId="2323" priority="2866">
      <formula>AND(S418&lt;&gt;"",R418&gt;=1)</formula>
    </cfRule>
  </conditionalFormatting>
  <conditionalFormatting sqref="T418">
    <cfRule type="expression" dxfId="2322" priority="2861" stopIfTrue="1">
      <formula>AND(U418="", V418="", W418="")</formula>
    </cfRule>
    <cfRule type="expression" dxfId="2321" priority="2862" stopIfTrue="1">
      <formula>AND(OR(U418&lt;&gt;"",V418&lt;&gt;"",W418&lt;&gt;""),OR(T418&lt;1,T418=""))</formula>
    </cfRule>
    <cfRule type="expression" dxfId="2320" priority="2863">
      <formula>AND(U418&lt;&gt;"",V418&lt;&gt;"",W418&lt;&gt;"",T418&gt;=1)</formula>
    </cfRule>
  </conditionalFormatting>
  <conditionalFormatting sqref="N418">
    <cfRule type="expression" dxfId="2319" priority="2858" stopIfTrue="1">
      <formula>AND(O418="",P418="",Q418="")</formula>
    </cfRule>
    <cfRule type="expression" dxfId="2318" priority="2859" stopIfTrue="1">
      <formula>AND(OR(O418&lt;&gt;"",P418&lt;&gt;"",Q418&lt;&gt;""),OR(N418&lt;1,N418=""))</formula>
    </cfRule>
    <cfRule type="expression" dxfId="2317" priority="2860">
      <formula>AND(O418&lt;&gt;"",P418&lt;&gt;"",Q418&lt;&gt;"",N418&gt;=1)</formula>
    </cfRule>
  </conditionalFormatting>
  <conditionalFormatting sqref="U424:W424 L424 O424:Q424 S424 Y424 AA424">
    <cfRule type="expression" dxfId="2316" priority="2826" stopIfTrue="1">
      <formula>L424=""</formula>
    </cfRule>
    <cfRule type="expression" dxfId="2315" priority="2827" stopIfTrue="1">
      <formula>L424&lt;=0</formula>
    </cfRule>
    <cfRule type="expression" dxfId="2314" priority="2828" stopIfTrue="1">
      <formula>L424&lt;1</formula>
    </cfRule>
    <cfRule type="expression" dxfId="2313" priority="2829">
      <formula>L424&gt;=1</formula>
    </cfRule>
  </conditionalFormatting>
  <conditionalFormatting sqref="T424">
    <cfRule type="expression" dxfId="2312" priority="2823" stopIfTrue="1">
      <formula>AND(U424="", V424="", W424="")</formula>
    </cfRule>
    <cfRule type="expression" dxfId="2311" priority="2824" stopIfTrue="1">
      <formula>AND(U424&lt;&gt;"",V424&lt;&gt;"",W424&lt;&gt;"",T424&lt;1)</formula>
    </cfRule>
    <cfRule type="expression" dxfId="2310" priority="2825">
      <formula>AND(U424&lt;&gt;"",V424&lt;&gt;"",W424&lt;&gt;"",T424&gt;=1)</formula>
    </cfRule>
  </conditionalFormatting>
  <conditionalFormatting sqref="R424 Z424 X424">
    <cfRule type="expression" dxfId="2309" priority="2820" stopIfTrue="1">
      <formula>S424=""</formula>
    </cfRule>
    <cfRule type="expression" dxfId="2308" priority="2821" stopIfTrue="1">
      <formula>AND(S424&lt;&gt;"",R424&lt;1)</formula>
    </cfRule>
    <cfRule type="expression" dxfId="2307" priority="2822">
      <formula>AND(S424&lt;&gt;"",R424&gt;=1)</formula>
    </cfRule>
  </conditionalFormatting>
  <conditionalFormatting sqref="T424">
    <cfRule type="expression" dxfId="2306" priority="2817" stopIfTrue="1">
      <formula>AND(U424="", V424="", W424="")</formula>
    </cfRule>
    <cfRule type="expression" dxfId="2305" priority="2818" stopIfTrue="1">
      <formula>AND(OR(U424&lt;&gt;"",V424&lt;&gt;"",W424&lt;&gt;""),OR(T424&lt;1,T424=""))</formula>
    </cfRule>
    <cfRule type="expression" dxfId="2304" priority="2819">
      <formula>AND(U424&lt;&gt;"",V424&lt;&gt;"",W424&lt;&gt;"",T424&gt;=1)</formula>
    </cfRule>
  </conditionalFormatting>
  <conditionalFormatting sqref="N424">
    <cfRule type="expression" dxfId="2303" priority="2814" stopIfTrue="1">
      <formula>AND(O424="",P424="",Q424="")</formula>
    </cfRule>
    <cfRule type="expression" dxfId="2302" priority="2815" stopIfTrue="1">
      <formula>AND(OR(O424&lt;&gt;"",P424&lt;&gt;"",Q424&lt;&gt;""),OR(N424&lt;1,N424=""))</formula>
    </cfRule>
    <cfRule type="expression" dxfId="2301" priority="2816">
      <formula>AND(O424&lt;&gt;"",P424&lt;&gt;"",Q424&lt;&gt;"",N424&gt;=1)</formula>
    </cfRule>
  </conditionalFormatting>
  <conditionalFormatting sqref="L440 U440:W440 O440:Q440 S440 Y440 AA440">
    <cfRule type="expression" dxfId="2300" priority="2810" stopIfTrue="1">
      <formula>L440=""</formula>
    </cfRule>
    <cfRule type="expression" dxfId="2299" priority="2811" stopIfTrue="1">
      <formula>L440&lt;=0</formula>
    </cfRule>
    <cfRule type="expression" dxfId="2298" priority="2812" stopIfTrue="1">
      <formula>L440&lt;1</formula>
    </cfRule>
    <cfRule type="expression" dxfId="2297" priority="2813">
      <formula>L440&gt;=1</formula>
    </cfRule>
  </conditionalFormatting>
  <conditionalFormatting sqref="T440">
    <cfRule type="expression" dxfId="2296" priority="2807" stopIfTrue="1">
      <formula>AND(U440="", V440="", W440="")</formula>
    </cfRule>
    <cfRule type="expression" dxfId="2295" priority="2808" stopIfTrue="1">
      <formula>AND(U440&lt;&gt;"",V440&lt;&gt;"",W440&lt;&gt;"",T440&lt;1)</formula>
    </cfRule>
    <cfRule type="expression" dxfId="2294" priority="2809">
      <formula>AND(U440&lt;&gt;"",V440&lt;&gt;"",W440&lt;&gt;"",T440&gt;=1)</formula>
    </cfRule>
  </conditionalFormatting>
  <conditionalFormatting sqref="X440 Z440 R440">
    <cfRule type="expression" dxfId="2293" priority="2804" stopIfTrue="1">
      <formula>S440=""</formula>
    </cfRule>
    <cfRule type="expression" dxfId="2292" priority="2805" stopIfTrue="1">
      <formula>AND(S440&lt;&gt;"",R440&lt;1)</formula>
    </cfRule>
    <cfRule type="expression" dxfId="2291" priority="2806">
      <formula>AND(S440&lt;&gt;"",R440&gt;=1)</formula>
    </cfRule>
  </conditionalFormatting>
  <conditionalFormatting sqref="T440">
    <cfRule type="expression" dxfId="2290" priority="2801" stopIfTrue="1">
      <formula>AND(U440="", V440="", W440="")</formula>
    </cfRule>
    <cfRule type="expression" dxfId="2289" priority="2802" stopIfTrue="1">
      <formula>AND(OR(U440&lt;&gt;"",V440&lt;&gt;"",W440&lt;&gt;""),OR(T440&lt;1,T440=""))</formula>
    </cfRule>
    <cfRule type="expression" dxfId="2288" priority="2803">
      <formula>AND(U440&lt;&gt;"",V440&lt;&gt;"",W440&lt;&gt;"",T440&gt;=1)</formula>
    </cfRule>
  </conditionalFormatting>
  <conditionalFormatting sqref="N440">
    <cfRule type="expression" dxfId="2287" priority="2798" stopIfTrue="1">
      <formula>AND(O440="",P440="",Q440="")</formula>
    </cfRule>
    <cfRule type="expression" dxfId="2286" priority="2799" stopIfTrue="1">
      <formula>AND(OR(O440&lt;&gt;"",P440&lt;&gt;"",Q440&lt;&gt;""),OR(N440&lt;1,N440=""))</formula>
    </cfRule>
    <cfRule type="expression" dxfId="2285" priority="2800">
      <formula>AND(O440&lt;&gt;"",P440&lt;&gt;"",Q440&lt;&gt;"",N440&gt;=1)</formula>
    </cfRule>
  </conditionalFormatting>
  <conditionalFormatting sqref="Y429 S429 O429:Q429 L429 U429:W429 AA429">
    <cfRule type="expression" dxfId="2284" priority="2794" stopIfTrue="1">
      <formula>L429=""</formula>
    </cfRule>
    <cfRule type="expression" dxfId="2283" priority="2795" stopIfTrue="1">
      <formula>L429&lt;=0</formula>
    </cfRule>
    <cfRule type="expression" dxfId="2282" priority="2796" stopIfTrue="1">
      <formula>L429&lt;1</formula>
    </cfRule>
    <cfRule type="expression" dxfId="2281" priority="2797">
      <formula>L429&gt;=1</formula>
    </cfRule>
  </conditionalFormatting>
  <conditionalFormatting sqref="T429">
    <cfRule type="expression" dxfId="2280" priority="2791" stopIfTrue="1">
      <formula>AND(U429="", V429="", W429="")</formula>
    </cfRule>
    <cfRule type="expression" dxfId="2279" priority="2792" stopIfTrue="1">
      <formula>AND(U429&lt;&gt;"",V429&lt;&gt;"",W429&lt;&gt;"",T429&lt;1)</formula>
    </cfRule>
    <cfRule type="expression" dxfId="2278" priority="2793">
      <formula>AND(U429&lt;&gt;"",V429&lt;&gt;"",W429&lt;&gt;"",T429&gt;=1)</formula>
    </cfRule>
  </conditionalFormatting>
  <conditionalFormatting sqref="X429 Z429 R429">
    <cfRule type="expression" dxfId="2277" priority="2788" stopIfTrue="1">
      <formula>S429=""</formula>
    </cfRule>
    <cfRule type="expression" dxfId="2276" priority="2789" stopIfTrue="1">
      <formula>AND(S429&lt;&gt;"",R429&lt;1)</formula>
    </cfRule>
    <cfRule type="expression" dxfId="2275" priority="2790">
      <formula>AND(S429&lt;&gt;"",R429&gt;=1)</formula>
    </cfRule>
  </conditionalFormatting>
  <conditionalFormatting sqref="T429">
    <cfRule type="expression" dxfId="2274" priority="2785" stopIfTrue="1">
      <formula>AND(U429="", V429="", W429="")</formula>
    </cfRule>
    <cfRule type="expression" dxfId="2273" priority="2786" stopIfTrue="1">
      <formula>AND(OR(U429&lt;&gt;"",V429&lt;&gt;"",W429&lt;&gt;""),OR(T429&lt;1,T429=""))</formula>
    </cfRule>
    <cfRule type="expression" dxfId="2272" priority="2787">
      <formula>AND(U429&lt;&gt;"",V429&lt;&gt;"",W429&lt;&gt;"",T429&gt;=1)</formula>
    </cfRule>
  </conditionalFormatting>
  <conditionalFormatting sqref="N429">
    <cfRule type="expression" dxfId="2271" priority="2782" stopIfTrue="1">
      <formula>AND(O429="",P429="",Q429="")</formula>
    </cfRule>
    <cfRule type="expression" dxfId="2270" priority="2783" stopIfTrue="1">
      <formula>AND(OR(O429&lt;&gt;"",P429&lt;&gt;"",Q429&lt;&gt;""),OR(N429&lt;1,N429=""))</formula>
    </cfRule>
    <cfRule type="expression" dxfId="2269" priority="2784">
      <formula>AND(O429&lt;&gt;"",P429&lt;&gt;"",Q429&lt;&gt;"",N429&gt;=1)</formula>
    </cfRule>
  </conditionalFormatting>
  <conditionalFormatting sqref="Y428">
    <cfRule type="expression" dxfId="2268" priority="2778" stopIfTrue="1">
      <formula>Y428=""</formula>
    </cfRule>
    <cfRule type="expression" dxfId="2267" priority="2779" stopIfTrue="1">
      <formula>Y428&lt;=0</formula>
    </cfRule>
    <cfRule type="expression" dxfId="2266" priority="2780" stopIfTrue="1">
      <formula>Y428&lt;1</formula>
    </cfRule>
    <cfRule type="expression" dxfId="2265" priority="2781">
      <formula>Y428&gt;=1</formula>
    </cfRule>
  </conditionalFormatting>
  <conditionalFormatting sqref="Y407 S407 O407:Q407 L407 V407:W407 AA407">
    <cfRule type="expression" dxfId="2264" priority="2774" stopIfTrue="1">
      <formula>L407=""</formula>
    </cfRule>
    <cfRule type="expression" dxfId="2263" priority="2775" stopIfTrue="1">
      <formula>L407&lt;=0</formula>
    </cfRule>
    <cfRule type="expression" dxfId="2262" priority="2776" stopIfTrue="1">
      <formula>L407&lt;1</formula>
    </cfRule>
    <cfRule type="expression" dxfId="2261" priority="2777">
      <formula>L407&gt;=1</formula>
    </cfRule>
  </conditionalFormatting>
  <conditionalFormatting sqref="T407">
    <cfRule type="expression" dxfId="2260" priority="2771" stopIfTrue="1">
      <formula>AND(U407="", V407="", W407="")</formula>
    </cfRule>
    <cfRule type="expression" dxfId="2259" priority="2772" stopIfTrue="1">
      <formula>AND(U407&lt;&gt;"",V407&lt;&gt;"",W407&lt;&gt;"",T407&lt;1)</formula>
    </cfRule>
    <cfRule type="expression" dxfId="2258" priority="2773">
      <formula>AND(U407&lt;&gt;"",V407&lt;&gt;"",W407&lt;&gt;"",T407&gt;=1)</formula>
    </cfRule>
  </conditionalFormatting>
  <conditionalFormatting sqref="X407 Z407 R407">
    <cfRule type="expression" dxfId="2257" priority="2768" stopIfTrue="1">
      <formula>S407=""</formula>
    </cfRule>
    <cfRule type="expression" dxfId="2256" priority="2769" stopIfTrue="1">
      <formula>AND(S407&lt;&gt;"",R407&lt;1)</formula>
    </cfRule>
    <cfRule type="expression" dxfId="2255" priority="2770">
      <formula>AND(S407&lt;&gt;"",R407&gt;=1)</formula>
    </cfRule>
  </conditionalFormatting>
  <conditionalFormatting sqref="T407">
    <cfRule type="expression" dxfId="2254" priority="2765" stopIfTrue="1">
      <formula>AND(U407="", V407="", W407="")</formula>
    </cfRule>
    <cfRule type="expression" dxfId="2253" priority="2766" stopIfTrue="1">
      <formula>AND(OR(U407&lt;&gt;"",V407&lt;&gt;"",W407&lt;&gt;""),OR(T407&lt;1,T407=""))</formula>
    </cfRule>
    <cfRule type="expression" dxfId="2252" priority="2767">
      <formula>AND(U407&lt;&gt;"",V407&lt;&gt;"",W407&lt;&gt;"",T407&gt;=1)</formula>
    </cfRule>
  </conditionalFormatting>
  <conditionalFormatting sqref="N407">
    <cfRule type="expression" dxfId="2251" priority="2762" stopIfTrue="1">
      <formula>AND(O407="",P407="",Q407="")</formula>
    </cfRule>
    <cfRule type="expression" dxfId="2250" priority="2763" stopIfTrue="1">
      <formula>AND(OR(O407&lt;&gt;"",P407&lt;&gt;"",Q407&lt;&gt;""),OR(N407&lt;1,N407=""))</formula>
    </cfRule>
    <cfRule type="expression" dxfId="2249" priority="2764">
      <formula>AND(O407&lt;&gt;"",P407&lt;&gt;"",Q407&lt;&gt;"",N407&gt;=1)</formula>
    </cfRule>
  </conditionalFormatting>
  <conditionalFormatting sqref="U407">
    <cfRule type="expression" dxfId="2248" priority="2758" stopIfTrue="1">
      <formula>U407=""</formula>
    </cfRule>
    <cfRule type="expression" dxfId="2247" priority="2759" stopIfTrue="1">
      <formula>U407&lt;=0</formula>
    </cfRule>
    <cfRule type="expression" dxfId="2246" priority="2760" stopIfTrue="1">
      <formula>U407&lt;1</formula>
    </cfRule>
    <cfRule type="expression" dxfId="2245" priority="2761">
      <formula>U407&gt;=1</formula>
    </cfRule>
  </conditionalFormatting>
  <conditionalFormatting sqref="U448:W448 L448 O448:Q448 S448 Y448 AA448">
    <cfRule type="expression" dxfId="2244" priority="2738" stopIfTrue="1">
      <formula>L448=""</formula>
    </cfRule>
    <cfRule type="expression" dxfId="2243" priority="2739" stopIfTrue="1">
      <formula>L448&lt;=0</formula>
    </cfRule>
    <cfRule type="expression" dxfId="2242" priority="2740" stopIfTrue="1">
      <formula>L448&lt;1</formula>
    </cfRule>
    <cfRule type="expression" dxfId="2241" priority="2741">
      <formula>L448&gt;=1</formula>
    </cfRule>
  </conditionalFormatting>
  <conditionalFormatting sqref="T448">
    <cfRule type="expression" dxfId="2240" priority="2735" stopIfTrue="1">
      <formula>AND(U448="", V448="", W448="")</formula>
    </cfRule>
    <cfRule type="expression" dxfId="2239" priority="2736" stopIfTrue="1">
      <formula>AND(U448&lt;&gt;"",V448&lt;&gt;"",W448&lt;&gt;"",T448&lt;1)</formula>
    </cfRule>
    <cfRule type="expression" dxfId="2238" priority="2737">
      <formula>AND(U448&lt;&gt;"",V448&lt;&gt;"",W448&lt;&gt;"",T448&gt;=1)</formula>
    </cfRule>
  </conditionalFormatting>
  <conditionalFormatting sqref="R448 Z448 X448">
    <cfRule type="expression" dxfId="2237" priority="2732" stopIfTrue="1">
      <formula>S448=""</formula>
    </cfRule>
    <cfRule type="expression" dxfId="2236" priority="2733" stopIfTrue="1">
      <formula>AND(S448&lt;&gt;"",R448&lt;1)</formula>
    </cfRule>
    <cfRule type="expression" dxfId="2235" priority="2734">
      <formula>AND(S448&lt;&gt;"",R448&gt;=1)</formula>
    </cfRule>
  </conditionalFormatting>
  <conditionalFormatting sqref="T448">
    <cfRule type="expression" dxfId="2234" priority="2729" stopIfTrue="1">
      <formula>AND(U448="", V448="", W448="")</formula>
    </cfRule>
    <cfRule type="expression" dxfId="2233" priority="2730" stopIfTrue="1">
      <formula>AND(OR(U448&lt;&gt;"",V448&lt;&gt;"",W448&lt;&gt;""),OR(T448&lt;1,T448=""))</formula>
    </cfRule>
    <cfRule type="expression" dxfId="2232" priority="2731">
      <formula>AND(U448&lt;&gt;"",V448&lt;&gt;"",W448&lt;&gt;"",T448&gt;=1)</formula>
    </cfRule>
  </conditionalFormatting>
  <conditionalFormatting sqref="N448">
    <cfRule type="expression" dxfId="2231" priority="2726" stopIfTrue="1">
      <formula>AND(O448="",P448="",Q448="")</formula>
    </cfRule>
    <cfRule type="expression" dxfId="2230" priority="2727" stopIfTrue="1">
      <formula>AND(OR(O448&lt;&gt;"",P448&lt;&gt;"",Q448&lt;&gt;""),OR(N448&lt;1,N448=""))</formula>
    </cfRule>
    <cfRule type="expression" dxfId="2229" priority="2728">
      <formula>AND(O448&lt;&gt;"",P448&lt;&gt;"",Q448&lt;&gt;"",N448&gt;=1)</formula>
    </cfRule>
  </conditionalFormatting>
  <conditionalFormatting sqref="L468 O468:Q468 U468:W468 S468 Y468 AA468">
    <cfRule type="expression" dxfId="2228" priority="2722" stopIfTrue="1">
      <formula>L468=""</formula>
    </cfRule>
    <cfRule type="expression" dxfId="2227" priority="2723" stopIfTrue="1">
      <formula>L468&lt;=0</formula>
    </cfRule>
    <cfRule type="expression" dxfId="2226" priority="2724" stopIfTrue="1">
      <formula>L468&lt;1</formula>
    </cfRule>
    <cfRule type="expression" dxfId="2225" priority="2725">
      <formula>L468&gt;=1</formula>
    </cfRule>
  </conditionalFormatting>
  <conditionalFormatting sqref="T468">
    <cfRule type="expression" dxfId="2224" priority="2719" stopIfTrue="1">
      <formula>AND(U468="", V468="", W468="")</formula>
    </cfRule>
    <cfRule type="expression" dxfId="2223" priority="2720" stopIfTrue="1">
      <formula>AND(U468&lt;&gt;"",V468&lt;&gt;"",W468&lt;&gt;"",T468&lt;1)</formula>
    </cfRule>
    <cfRule type="expression" dxfId="2222" priority="2721">
      <formula>AND(U468&lt;&gt;"",V468&lt;&gt;"",W468&lt;&gt;"",T468&gt;=1)</formula>
    </cfRule>
  </conditionalFormatting>
  <conditionalFormatting sqref="Z468 X468 R468">
    <cfRule type="expression" dxfId="2221" priority="2716" stopIfTrue="1">
      <formula>S468=""</formula>
    </cfRule>
    <cfRule type="expression" dxfId="2220" priority="2717" stopIfTrue="1">
      <formula>AND(S468&lt;&gt;"",R468&lt;1)</formula>
    </cfRule>
    <cfRule type="expression" dxfId="2219" priority="2718">
      <formula>AND(S468&lt;&gt;"",R468&gt;=1)</formula>
    </cfRule>
  </conditionalFormatting>
  <conditionalFormatting sqref="T468">
    <cfRule type="expression" dxfId="2218" priority="2713" stopIfTrue="1">
      <formula>AND(U468="", V468="", W468="")</formula>
    </cfRule>
    <cfRule type="expression" dxfId="2217" priority="2714" stopIfTrue="1">
      <formula>AND(OR(U468&lt;&gt;"",V468&lt;&gt;"",W468&lt;&gt;""),OR(T468&lt;1,T468=""))</formula>
    </cfRule>
    <cfRule type="expression" dxfId="2216" priority="2715">
      <formula>AND(U468&lt;&gt;"",V468&lt;&gt;"",W468&lt;&gt;"",T468&gt;=1)</formula>
    </cfRule>
  </conditionalFormatting>
  <conditionalFormatting sqref="N468">
    <cfRule type="expression" dxfId="2215" priority="2710" stopIfTrue="1">
      <formula>AND(O468="",P468="",Q468="")</formula>
    </cfRule>
    <cfRule type="expression" dxfId="2214" priority="2711" stopIfTrue="1">
      <formula>AND(OR(O468&lt;&gt;"",P468&lt;&gt;"",Q468&lt;&gt;""),OR(N468&lt;1,N468=""))</formula>
    </cfRule>
    <cfRule type="expression" dxfId="2213" priority="2712">
      <formula>AND(O468&lt;&gt;"",P468&lt;&gt;"",Q468&lt;&gt;"",N468&gt;=1)</formula>
    </cfRule>
  </conditionalFormatting>
  <conditionalFormatting sqref="Y473 S473 V473:W473 O473:Q473 L473">
    <cfRule type="expression" dxfId="2212" priority="2706" stopIfTrue="1">
      <formula>L473=""</formula>
    </cfRule>
    <cfRule type="expression" dxfId="2211" priority="2707" stopIfTrue="1">
      <formula>L473&lt;=0</formula>
    </cfRule>
    <cfRule type="expression" dxfId="2210" priority="2708" stopIfTrue="1">
      <formula>L473&lt;1</formula>
    </cfRule>
    <cfRule type="expression" dxfId="2209" priority="2709">
      <formula>L473&gt;=1</formula>
    </cfRule>
  </conditionalFormatting>
  <conditionalFormatting sqref="T473">
    <cfRule type="expression" dxfId="2208" priority="2703" stopIfTrue="1">
      <formula>AND(U473="", V473="", W473="")</formula>
    </cfRule>
    <cfRule type="expression" dxfId="2207" priority="2704" stopIfTrue="1">
      <formula>AND(U473&lt;&gt;"",V473&lt;&gt;"",W473&lt;&gt;"",T473&lt;1)</formula>
    </cfRule>
    <cfRule type="expression" dxfId="2206" priority="2705">
      <formula>AND(U473&lt;&gt;"",V473&lt;&gt;"",W473&lt;&gt;"",T473&gt;=1)</formula>
    </cfRule>
  </conditionalFormatting>
  <conditionalFormatting sqref="R473 X473 Z473">
    <cfRule type="expression" dxfId="2205" priority="2700" stopIfTrue="1">
      <formula>S473=""</formula>
    </cfRule>
    <cfRule type="expression" dxfId="2204" priority="2701" stopIfTrue="1">
      <formula>AND(S473&lt;&gt;"",R473&lt;1)</formula>
    </cfRule>
    <cfRule type="expression" dxfId="2203" priority="2702">
      <formula>AND(S473&lt;&gt;"",R473&gt;=1)</formula>
    </cfRule>
  </conditionalFormatting>
  <conditionalFormatting sqref="T473">
    <cfRule type="expression" dxfId="2202" priority="2697" stopIfTrue="1">
      <formula>AND(U473="", V473="", W473="")</formula>
    </cfRule>
    <cfRule type="expression" dxfId="2201" priority="2698" stopIfTrue="1">
      <formula>AND(OR(U473&lt;&gt;"",V473&lt;&gt;"",W473&lt;&gt;""),OR(T473&lt;1,T473=""))</formula>
    </cfRule>
    <cfRule type="expression" dxfId="2200" priority="2699">
      <formula>AND(U473&lt;&gt;"",V473&lt;&gt;"",W473&lt;&gt;"",T473&gt;=1)</formula>
    </cfRule>
  </conditionalFormatting>
  <conditionalFormatting sqref="N473">
    <cfRule type="expression" dxfId="2199" priority="2694" stopIfTrue="1">
      <formula>AND(O473="",P473="",Q473="")</formula>
    </cfRule>
    <cfRule type="expression" dxfId="2198" priority="2695" stopIfTrue="1">
      <formula>AND(OR(O473&lt;&gt;"",P473&lt;&gt;"",Q473&lt;&gt;""),OR(N473&lt;1,N473=""))</formula>
    </cfRule>
    <cfRule type="expression" dxfId="2197" priority="2696">
      <formula>AND(O473&lt;&gt;"",P473&lt;&gt;"",Q473&lt;&gt;"",N473&gt;=1)</formula>
    </cfRule>
  </conditionalFormatting>
  <conditionalFormatting sqref="S453 O453:Q453 L453 U453:W453 AA453 Y453">
    <cfRule type="expression" dxfId="2196" priority="2690" stopIfTrue="1">
      <formula>L453=""</formula>
    </cfRule>
    <cfRule type="expression" dxfId="2195" priority="2691" stopIfTrue="1">
      <formula>L453&lt;=0</formula>
    </cfRule>
    <cfRule type="expression" dxfId="2194" priority="2692" stopIfTrue="1">
      <formula>L453&lt;1</formula>
    </cfRule>
    <cfRule type="expression" dxfId="2193" priority="2693">
      <formula>L453&gt;=1</formula>
    </cfRule>
  </conditionalFormatting>
  <conditionalFormatting sqref="T453">
    <cfRule type="expression" dxfId="2192" priority="2687" stopIfTrue="1">
      <formula>AND(U453="", V453="", W453="")</formula>
    </cfRule>
    <cfRule type="expression" dxfId="2191" priority="2688" stopIfTrue="1">
      <formula>AND(U453&lt;&gt;"",V453&lt;&gt;"",W453&lt;&gt;"",T453&lt;1)</formula>
    </cfRule>
    <cfRule type="expression" dxfId="2190" priority="2689">
      <formula>AND(U453&lt;&gt;"",V453&lt;&gt;"",W453&lt;&gt;"",T453&gt;=1)</formula>
    </cfRule>
  </conditionalFormatting>
  <conditionalFormatting sqref="X453 Z453 R453">
    <cfRule type="expression" dxfId="2189" priority="2684" stopIfTrue="1">
      <formula>S453=""</formula>
    </cfRule>
    <cfRule type="expression" dxfId="2188" priority="2685" stopIfTrue="1">
      <formula>AND(S453&lt;&gt;"",R453&lt;1)</formula>
    </cfRule>
    <cfRule type="expression" dxfId="2187" priority="2686">
      <formula>AND(S453&lt;&gt;"",R453&gt;=1)</formula>
    </cfRule>
  </conditionalFormatting>
  <conditionalFormatting sqref="T453">
    <cfRule type="expression" dxfId="2186" priority="2681" stopIfTrue="1">
      <formula>AND(U453="", V453="", W453="")</formula>
    </cfRule>
    <cfRule type="expression" dxfId="2185" priority="2682" stopIfTrue="1">
      <formula>AND(OR(U453&lt;&gt;"",V453&lt;&gt;"",W453&lt;&gt;""),OR(T453&lt;1,T453=""))</formula>
    </cfRule>
    <cfRule type="expression" dxfId="2184" priority="2683">
      <formula>AND(U453&lt;&gt;"",V453&lt;&gt;"",W453&lt;&gt;"",T453&gt;=1)</formula>
    </cfRule>
  </conditionalFormatting>
  <conditionalFormatting sqref="N453">
    <cfRule type="expression" dxfId="2183" priority="2678" stopIfTrue="1">
      <formula>AND(O453="",P453="",Q453="")</formula>
    </cfRule>
    <cfRule type="expression" dxfId="2182" priority="2679" stopIfTrue="1">
      <formula>AND(OR(O453&lt;&gt;"",P453&lt;&gt;"",Q453&lt;&gt;""),OR(N453&lt;1,N453=""))</formula>
    </cfRule>
    <cfRule type="expression" dxfId="2181" priority="2680">
      <formula>AND(O453&lt;&gt;"",P453&lt;&gt;"",Q453&lt;&gt;"",N453&gt;=1)</formula>
    </cfRule>
  </conditionalFormatting>
  <conditionalFormatting sqref="U473">
    <cfRule type="expression" dxfId="2180" priority="2674" stopIfTrue="1">
      <formula>U473=""</formula>
    </cfRule>
    <cfRule type="expression" dxfId="2179" priority="2675" stopIfTrue="1">
      <formula>U473&lt;=0</formula>
    </cfRule>
    <cfRule type="expression" dxfId="2178" priority="2676" stopIfTrue="1">
      <formula>U473&lt;1</formula>
    </cfRule>
    <cfRule type="expression" dxfId="2177" priority="2677">
      <formula>U473&gt;=1</formula>
    </cfRule>
  </conditionalFormatting>
  <conditionalFormatting sqref="AA473">
    <cfRule type="expression" dxfId="2176" priority="2670" stopIfTrue="1">
      <formula>AA473=""</formula>
    </cfRule>
    <cfRule type="expression" dxfId="2175" priority="2671" stopIfTrue="1">
      <formula>AA473&lt;=0</formula>
    </cfRule>
    <cfRule type="expression" dxfId="2174" priority="2672" stopIfTrue="1">
      <formula>AA473&lt;1</formula>
    </cfRule>
    <cfRule type="expression" dxfId="2173" priority="2673">
      <formula>AA473&gt;=1</formula>
    </cfRule>
  </conditionalFormatting>
  <conditionalFormatting sqref="W487:W490 S487:S490 O487:O490">
    <cfRule type="expression" dxfId="2172" priority="2666" stopIfTrue="1">
      <formula>O487=""</formula>
    </cfRule>
    <cfRule type="expression" dxfId="2171" priority="2667" stopIfTrue="1">
      <formula>O487&lt;=0</formula>
    </cfRule>
    <cfRule type="expression" dxfId="2170" priority="2668" stopIfTrue="1">
      <formula>O487&lt;1</formula>
    </cfRule>
    <cfRule type="expression" dxfId="2169" priority="2669">
      <formula>O487&gt;=1</formula>
    </cfRule>
  </conditionalFormatting>
  <conditionalFormatting sqref="W487:W490 S487:S490 O487:O490">
    <cfRule type="expression" dxfId="2168" priority="2662" stopIfTrue="1">
      <formula>O487=""</formula>
    </cfRule>
    <cfRule type="expression" dxfId="2167" priority="2663" stopIfTrue="1">
      <formula>O487&lt;=0</formula>
    </cfRule>
    <cfRule type="expression" dxfId="2166" priority="2664" stopIfTrue="1">
      <formula>O487&lt;1</formula>
    </cfRule>
    <cfRule type="expression" dxfId="2165" priority="2665">
      <formula>O487&gt;=1</formula>
    </cfRule>
  </conditionalFormatting>
  <conditionalFormatting sqref="R487:R490">
    <cfRule type="expression" dxfId="2164" priority="2656" stopIfTrue="1">
      <formula>S487=""</formula>
    </cfRule>
    <cfRule type="expression" dxfId="2163" priority="2657" stopIfTrue="1">
      <formula>AND(S487&lt;&gt;"",R487&lt;1)</formula>
    </cfRule>
    <cfRule type="expression" dxfId="2162" priority="2658">
      <formula>AND(S487&lt;&gt;"",R487&gt;=1)</formula>
    </cfRule>
  </conditionalFormatting>
  <conditionalFormatting sqref="X487:X490">
    <cfRule type="expression" dxfId="2161" priority="2653" stopIfTrue="1">
      <formula>Y487=""</formula>
    </cfRule>
    <cfRule type="expression" dxfId="2160" priority="2654" stopIfTrue="1">
      <formula>AND(Y487&lt;&gt;"",X487&lt;1)</formula>
    </cfRule>
    <cfRule type="expression" dxfId="2159" priority="2655">
      <formula>AND(Y487&lt;&gt;"",X487&gt;=1)</formula>
    </cfRule>
  </conditionalFormatting>
  <conditionalFormatting sqref="Z487:Z490">
    <cfRule type="expression" dxfId="2158" priority="2650" stopIfTrue="1">
      <formula>AA487=""</formula>
    </cfRule>
    <cfRule type="expression" dxfId="2157" priority="2651" stopIfTrue="1">
      <formula>AND(AA487&lt;&gt;"",Z487&lt;1)</formula>
    </cfRule>
    <cfRule type="expression" dxfId="2156" priority="2652">
      <formula>AND(AA487&lt;&gt;"",Z487&gt;=1)</formula>
    </cfRule>
  </conditionalFormatting>
  <conditionalFormatting sqref="U487:U490">
    <cfRule type="expression" dxfId="2155" priority="2646" stopIfTrue="1">
      <formula>U487=""</formula>
    </cfRule>
    <cfRule type="expression" dxfId="2154" priority="2647" stopIfTrue="1">
      <formula>U487&lt;=0</formula>
    </cfRule>
    <cfRule type="expression" dxfId="2153" priority="2648" stopIfTrue="1">
      <formula>U487&lt;1</formula>
    </cfRule>
    <cfRule type="expression" dxfId="2152" priority="2649">
      <formula>U487&gt;=1</formula>
    </cfRule>
  </conditionalFormatting>
  <conditionalFormatting sqref="U487:U490">
    <cfRule type="expression" dxfId="2151" priority="2642" stopIfTrue="1">
      <formula>U487=""</formula>
    </cfRule>
    <cfRule type="expression" dxfId="2150" priority="2643" stopIfTrue="1">
      <formula>U487&lt;=0</formula>
    </cfRule>
    <cfRule type="expression" dxfId="2149" priority="2644" stopIfTrue="1">
      <formula>U487&lt;1</formula>
    </cfRule>
    <cfRule type="expression" dxfId="2148" priority="2645">
      <formula>U487&gt;=1</formula>
    </cfRule>
  </conditionalFormatting>
  <conditionalFormatting sqref="V487:V490">
    <cfRule type="expression" dxfId="2147" priority="2638" stopIfTrue="1">
      <formula>V487=""</formula>
    </cfRule>
    <cfRule type="expression" dxfId="2146" priority="2639" stopIfTrue="1">
      <formula>V487&lt;=0</formula>
    </cfRule>
    <cfRule type="expression" dxfId="2145" priority="2640" stopIfTrue="1">
      <formula>V487&lt;1</formula>
    </cfRule>
    <cfRule type="expression" dxfId="2144" priority="2641">
      <formula>V487&gt;=1</formula>
    </cfRule>
  </conditionalFormatting>
  <conditionalFormatting sqref="V487:V490">
    <cfRule type="expression" dxfId="2143" priority="2634" stopIfTrue="1">
      <formula>V487=""</formula>
    </cfRule>
    <cfRule type="expression" dxfId="2142" priority="2635" stopIfTrue="1">
      <formula>V487&lt;=0</formula>
    </cfRule>
    <cfRule type="expression" dxfId="2141" priority="2636" stopIfTrue="1">
      <formula>V487&lt;1</formula>
    </cfRule>
    <cfRule type="expression" dxfId="2140" priority="2637">
      <formula>V487&gt;=1</formula>
    </cfRule>
  </conditionalFormatting>
  <conditionalFormatting sqref="P487:P490">
    <cfRule type="expression" dxfId="2139" priority="2630" stopIfTrue="1">
      <formula>P487=""</formula>
    </cfRule>
    <cfRule type="expression" dxfId="2138" priority="2631" stopIfTrue="1">
      <formula>P487&lt;=0</formula>
    </cfRule>
    <cfRule type="expression" dxfId="2137" priority="2632" stopIfTrue="1">
      <formula>P487&lt;1</formula>
    </cfRule>
    <cfRule type="expression" dxfId="2136" priority="2633">
      <formula>P487&gt;=1</formula>
    </cfRule>
  </conditionalFormatting>
  <conditionalFormatting sqref="P487:P490">
    <cfRule type="expression" dxfId="2135" priority="2626" stopIfTrue="1">
      <formula>P487=""</formula>
    </cfRule>
    <cfRule type="expression" dxfId="2134" priority="2627" stopIfTrue="1">
      <formula>P487&lt;=0</formula>
    </cfRule>
    <cfRule type="expression" dxfId="2133" priority="2628" stopIfTrue="1">
      <formula>P487&lt;1</formula>
    </cfRule>
    <cfRule type="expression" dxfId="2132" priority="2629">
      <formula>P487&gt;=1</formula>
    </cfRule>
  </conditionalFormatting>
  <conditionalFormatting sqref="Q487:Q490">
    <cfRule type="expression" dxfId="2131" priority="2622" stopIfTrue="1">
      <formula>Q487=""</formula>
    </cfRule>
    <cfRule type="expression" dxfId="2130" priority="2623" stopIfTrue="1">
      <formula>Q487&lt;=0</formula>
    </cfRule>
    <cfRule type="expression" dxfId="2129" priority="2624" stopIfTrue="1">
      <formula>Q487&lt;1</formula>
    </cfRule>
    <cfRule type="expression" dxfId="2128" priority="2625">
      <formula>Q487&gt;=1</formula>
    </cfRule>
  </conditionalFormatting>
  <conditionalFormatting sqref="Q487:Q490">
    <cfRule type="expression" dxfId="2127" priority="2618" stopIfTrue="1">
      <formula>Q487=""</formula>
    </cfRule>
    <cfRule type="expression" dxfId="2126" priority="2619" stopIfTrue="1">
      <formula>Q487&lt;=0</formula>
    </cfRule>
    <cfRule type="expression" dxfId="2125" priority="2620" stopIfTrue="1">
      <formula>Q487&lt;1</formula>
    </cfRule>
    <cfRule type="expression" dxfId="2124" priority="2621">
      <formula>Q487&gt;=1</formula>
    </cfRule>
  </conditionalFormatting>
  <conditionalFormatting sqref="W487:W490 S487:S490 O487:O490">
    <cfRule type="expression" dxfId="2123" priority="2614" stopIfTrue="1">
      <formula>O487=""</formula>
    </cfRule>
    <cfRule type="expression" dxfId="2122" priority="2615" stopIfTrue="1">
      <formula>O487&lt;=0</formula>
    </cfRule>
    <cfRule type="expression" dxfId="2121" priority="2616" stopIfTrue="1">
      <formula>O487&lt;1</formula>
    </cfRule>
    <cfRule type="expression" dxfId="2120" priority="2617">
      <formula>O487&gt;=1</formula>
    </cfRule>
  </conditionalFormatting>
  <conditionalFormatting sqref="W487:W490 S487:S490 O487:O490">
    <cfRule type="expression" dxfId="2119" priority="2610" stopIfTrue="1">
      <formula>O487=""</formula>
    </cfRule>
    <cfRule type="expression" dxfId="2118" priority="2611" stopIfTrue="1">
      <formula>O487&lt;=0</formula>
    </cfRule>
    <cfRule type="expression" dxfId="2117" priority="2612" stopIfTrue="1">
      <formula>O487&lt;1</formula>
    </cfRule>
    <cfRule type="expression" dxfId="2116" priority="2613">
      <formula>O487&gt;=1</formula>
    </cfRule>
  </conditionalFormatting>
  <conditionalFormatting sqref="R487:R490">
    <cfRule type="expression" dxfId="2115" priority="2604" stopIfTrue="1">
      <formula>S487=""</formula>
    </cfRule>
    <cfRule type="expression" dxfId="2114" priority="2605" stopIfTrue="1">
      <formula>AND(S487&lt;&gt;"",R487&lt;1)</formula>
    </cfRule>
    <cfRule type="expression" dxfId="2113" priority="2606">
      <formula>AND(S487&lt;&gt;"",R487&gt;=1)</formula>
    </cfRule>
  </conditionalFormatting>
  <conditionalFormatting sqref="X487:X490">
    <cfRule type="expression" dxfId="2112" priority="2601" stopIfTrue="1">
      <formula>Y487=""</formula>
    </cfRule>
    <cfRule type="expression" dxfId="2111" priority="2602" stopIfTrue="1">
      <formula>AND(Y487&lt;&gt;"",X487&lt;1)</formula>
    </cfRule>
    <cfRule type="expression" dxfId="2110" priority="2603">
      <formula>AND(Y487&lt;&gt;"",X487&gt;=1)</formula>
    </cfRule>
  </conditionalFormatting>
  <conditionalFormatting sqref="Z487:Z490">
    <cfRule type="expression" dxfId="2109" priority="2598" stopIfTrue="1">
      <formula>AA487=""</formula>
    </cfRule>
    <cfRule type="expression" dxfId="2108" priority="2599" stopIfTrue="1">
      <formula>AND(AA487&lt;&gt;"",Z487&lt;1)</formula>
    </cfRule>
    <cfRule type="expression" dxfId="2107" priority="2600">
      <formula>AND(AA487&lt;&gt;"",Z487&gt;=1)</formula>
    </cfRule>
  </conditionalFormatting>
  <conditionalFormatting sqref="U487:U490">
    <cfRule type="expression" dxfId="2106" priority="2594" stopIfTrue="1">
      <formula>U487=""</formula>
    </cfRule>
    <cfRule type="expression" dxfId="2105" priority="2595" stopIfTrue="1">
      <formula>U487&lt;=0</formula>
    </cfRule>
    <cfRule type="expression" dxfId="2104" priority="2596" stopIfTrue="1">
      <formula>U487&lt;1</formula>
    </cfRule>
    <cfRule type="expression" dxfId="2103" priority="2597">
      <formula>U487&gt;=1</formula>
    </cfRule>
  </conditionalFormatting>
  <conditionalFormatting sqref="U487:U490">
    <cfRule type="expression" dxfId="2102" priority="2590" stopIfTrue="1">
      <formula>U487=""</formula>
    </cfRule>
    <cfRule type="expression" dxfId="2101" priority="2591" stopIfTrue="1">
      <formula>U487&lt;=0</formula>
    </cfRule>
    <cfRule type="expression" dxfId="2100" priority="2592" stopIfTrue="1">
      <formula>U487&lt;1</formula>
    </cfRule>
    <cfRule type="expression" dxfId="2099" priority="2593">
      <formula>U487&gt;=1</formula>
    </cfRule>
  </conditionalFormatting>
  <conditionalFormatting sqref="V487:V490">
    <cfRule type="expression" dxfId="2098" priority="2586" stopIfTrue="1">
      <formula>V487=""</formula>
    </cfRule>
    <cfRule type="expression" dxfId="2097" priority="2587" stopIfTrue="1">
      <formula>V487&lt;=0</formula>
    </cfRule>
    <cfRule type="expression" dxfId="2096" priority="2588" stopIfTrue="1">
      <formula>V487&lt;1</formula>
    </cfRule>
    <cfRule type="expression" dxfId="2095" priority="2589">
      <formula>V487&gt;=1</formula>
    </cfRule>
  </conditionalFormatting>
  <conditionalFormatting sqref="V487:V490">
    <cfRule type="expression" dxfId="2094" priority="2582" stopIfTrue="1">
      <formula>V487=""</formula>
    </cfRule>
    <cfRule type="expression" dxfId="2093" priority="2583" stopIfTrue="1">
      <formula>V487&lt;=0</formula>
    </cfRule>
    <cfRule type="expression" dxfId="2092" priority="2584" stopIfTrue="1">
      <formula>V487&lt;1</formula>
    </cfRule>
    <cfRule type="expression" dxfId="2091" priority="2585">
      <formula>V487&gt;=1</formula>
    </cfRule>
  </conditionalFormatting>
  <conditionalFormatting sqref="P487:P490">
    <cfRule type="expression" dxfId="2090" priority="2578" stopIfTrue="1">
      <formula>P487=""</formula>
    </cfRule>
    <cfRule type="expression" dxfId="2089" priority="2579" stopIfTrue="1">
      <formula>P487&lt;=0</formula>
    </cfRule>
    <cfRule type="expression" dxfId="2088" priority="2580" stopIfTrue="1">
      <formula>P487&lt;1</formula>
    </cfRule>
    <cfRule type="expression" dxfId="2087" priority="2581">
      <formula>P487&gt;=1</formula>
    </cfRule>
  </conditionalFormatting>
  <conditionalFormatting sqref="P487:P490">
    <cfRule type="expression" dxfId="2086" priority="2574" stopIfTrue="1">
      <formula>P487=""</formula>
    </cfRule>
    <cfRule type="expression" dxfId="2085" priority="2575" stopIfTrue="1">
      <formula>P487&lt;=0</formula>
    </cfRule>
    <cfRule type="expression" dxfId="2084" priority="2576" stopIfTrue="1">
      <formula>P487&lt;1</formula>
    </cfRule>
    <cfRule type="expression" dxfId="2083" priority="2577">
      <formula>P487&gt;=1</formula>
    </cfRule>
  </conditionalFormatting>
  <conditionalFormatting sqref="Q487:Q490">
    <cfRule type="expression" dxfId="2082" priority="2570" stopIfTrue="1">
      <formula>Q487=""</formula>
    </cfRule>
    <cfRule type="expression" dxfId="2081" priority="2571" stopIfTrue="1">
      <formula>Q487&lt;=0</formula>
    </cfRule>
    <cfRule type="expression" dxfId="2080" priority="2572" stopIfTrue="1">
      <formula>Q487&lt;1</formula>
    </cfRule>
    <cfRule type="expression" dxfId="2079" priority="2573">
      <formula>Q487&gt;=1</formula>
    </cfRule>
  </conditionalFormatting>
  <conditionalFormatting sqref="Q487:Q490">
    <cfRule type="expression" dxfId="2078" priority="2566" stopIfTrue="1">
      <formula>Q487=""</formula>
    </cfRule>
    <cfRule type="expression" dxfId="2077" priority="2567" stopIfTrue="1">
      <formula>Q487&lt;=0</formula>
    </cfRule>
    <cfRule type="expression" dxfId="2076" priority="2568" stopIfTrue="1">
      <formula>Q487&lt;1</formula>
    </cfRule>
    <cfRule type="expression" dxfId="2075" priority="2569">
      <formula>Q487&gt;=1</formula>
    </cfRule>
  </conditionalFormatting>
  <conditionalFormatting sqref="L487:L490">
    <cfRule type="expression" dxfId="2074" priority="2559" stopIfTrue="1">
      <formula>L487=""</formula>
    </cfRule>
    <cfRule type="expression" dxfId="2073" priority="2560" stopIfTrue="1">
      <formula>L487&lt;=0</formula>
    </cfRule>
    <cfRule type="expression" dxfId="2072" priority="2561" stopIfTrue="1">
      <formula>L487&lt;1</formula>
    </cfRule>
    <cfRule type="expression" dxfId="2071" priority="2562">
      <formula>L487&gt;=1</formula>
    </cfRule>
  </conditionalFormatting>
  <conditionalFormatting sqref="N487:N490">
    <cfRule type="expression" dxfId="2070" priority="2563" stopIfTrue="1">
      <formula>AND(O487="",P487="",Q487="")</formula>
    </cfRule>
    <cfRule type="expression" dxfId="2069" priority="2564" stopIfTrue="1">
      <formula>AND(OR(O487&lt;&gt;"",P487&lt;&gt;"",Q487&lt;&gt;""),OR(N487&lt;1,N487=""))</formula>
    </cfRule>
    <cfRule type="expression" dxfId="2068" priority="2565">
      <formula>AND(O487&lt;&gt;"",P487&lt;&gt;"",Q487&lt;&gt;"",N487&gt;=1)</formula>
    </cfRule>
  </conditionalFormatting>
  <conditionalFormatting sqref="AA486 Y486 W486 S486 O486">
    <cfRule type="expression" dxfId="2067" priority="2555" stopIfTrue="1">
      <formula>O486=""</formula>
    </cfRule>
    <cfRule type="expression" dxfId="2066" priority="2556" stopIfTrue="1">
      <formula>O486&lt;=0</formula>
    </cfRule>
    <cfRule type="expression" dxfId="2065" priority="2557" stopIfTrue="1">
      <formula>O486&lt;1</formula>
    </cfRule>
    <cfRule type="expression" dxfId="2064" priority="2558">
      <formula>O486&gt;=1</formula>
    </cfRule>
  </conditionalFormatting>
  <conditionalFormatting sqref="AA486 Y486 W486 S486 O486">
    <cfRule type="expression" dxfId="2063" priority="2551" stopIfTrue="1">
      <formula>O486=""</formula>
    </cfRule>
    <cfRule type="expression" dxfId="2062" priority="2552" stopIfTrue="1">
      <formula>O486&lt;=0</formula>
    </cfRule>
    <cfRule type="expression" dxfId="2061" priority="2553" stopIfTrue="1">
      <formula>O486&lt;1</formula>
    </cfRule>
    <cfRule type="expression" dxfId="2060" priority="2554">
      <formula>O486&gt;=1</formula>
    </cfRule>
  </conditionalFormatting>
  <conditionalFormatting sqref="T486">
    <cfRule type="expression" dxfId="2059" priority="2548" stopIfTrue="1">
      <formula>AND(U486="", V486="", W486="")</formula>
    </cfRule>
    <cfRule type="expression" dxfId="2058" priority="2549" stopIfTrue="1">
      <formula>AND(U486&lt;&gt;"",V486&lt;&gt;"",W486&lt;&gt;"",T486&lt;1)</formula>
    </cfRule>
    <cfRule type="expression" dxfId="2057" priority="2550">
      <formula>AND(U486&lt;&gt;"",V486&lt;&gt;"",W486&lt;&gt;"",T486&gt;=1)</formula>
    </cfRule>
  </conditionalFormatting>
  <conditionalFormatting sqref="R486">
    <cfRule type="expression" dxfId="2056" priority="2545" stopIfTrue="1">
      <formula>S486=""</formula>
    </cfRule>
    <cfRule type="expression" dxfId="2055" priority="2546" stopIfTrue="1">
      <formula>AND(S486&lt;&gt;"",R486&lt;1)</formula>
    </cfRule>
    <cfRule type="expression" dxfId="2054" priority="2547">
      <formula>AND(S486&lt;&gt;"",R486&gt;=1)</formula>
    </cfRule>
  </conditionalFormatting>
  <conditionalFormatting sqref="X486">
    <cfRule type="expression" dxfId="2053" priority="2542" stopIfTrue="1">
      <formula>Y486=""</formula>
    </cfRule>
    <cfRule type="expression" dxfId="2052" priority="2543" stopIfTrue="1">
      <formula>AND(Y486&lt;&gt;"",X486&lt;1)</formula>
    </cfRule>
    <cfRule type="expression" dxfId="2051" priority="2544">
      <formula>AND(Y486&lt;&gt;"",X486&gt;=1)</formula>
    </cfRule>
  </conditionalFormatting>
  <conditionalFormatting sqref="Z486">
    <cfRule type="expression" dxfId="2050" priority="2539" stopIfTrue="1">
      <formula>AA486=""</formula>
    </cfRule>
    <cfRule type="expression" dxfId="2049" priority="2540" stopIfTrue="1">
      <formula>AND(AA486&lt;&gt;"",Z486&lt;1)</formula>
    </cfRule>
    <cfRule type="expression" dxfId="2048" priority="2541">
      <formula>AND(AA486&lt;&gt;"",Z486&gt;=1)</formula>
    </cfRule>
  </conditionalFormatting>
  <conditionalFormatting sqref="U486">
    <cfRule type="expression" dxfId="2047" priority="2535" stopIfTrue="1">
      <formula>U486=""</formula>
    </cfRule>
    <cfRule type="expression" dxfId="2046" priority="2536" stopIfTrue="1">
      <formula>U486&lt;=0</formula>
    </cfRule>
    <cfRule type="expression" dxfId="2045" priority="2537" stopIfTrue="1">
      <formula>U486&lt;1</formula>
    </cfRule>
    <cfRule type="expression" dxfId="2044" priority="2538">
      <formula>U486&gt;=1</formula>
    </cfRule>
  </conditionalFormatting>
  <conditionalFormatting sqref="U486">
    <cfRule type="expression" dxfId="2043" priority="2531" stopIfTrue="1">
      <formula>U486=""</formula>
    </cfRule>
    <cfRule type="expression" dxfId="2042" priority="2532" stopIfTrue="1">
      <formula>U486&lt;=0</formula>
    </cfRule>
    <cfRule type="expression" dxfId="2041" priority="2533" stopIfTrue="1">
      <formula>U486&lt;1</formula>
    </cfRule>
    <cfRule type="expression" dxfId="2040" priority="2534">
      <formula>U486&gt;=1</formula>
    </cfRule>
  </conditionalFormatting>
  <conditionalFormatting sqref="V486">
    <cfRule type="expression" dxfId="2039" priority="2527" stopIfTrue="1">
      <formula>V486=""</formula>
    </cfRule>
    <cfRule type="expression" dxfId="2038" priority="2528" stopIfTrue="1">
      <formula>V486&lt;=0</formula>
    </cfRule>
    <cfRule type="expression" dxfId="2037" priority="2529" stopIfTrue="1">
      <formula>V486&lt;1</formula>
    </cfRule>
    <cfRule type="expression" dxfId="2036" priority="2530">
      <formula>V486&gt;=1</formula>
    </cfRule>
  </conditionalFormatting>
  <conditionalFormatting sqref="V486">
    <cfRule type="expression" dxfId="2035" priority="2523" stopIfTrue="1">
      <formula>V486=""</formula>
    </cfRule>
    <cfRule type="expression" dxfId="2034" priority="2524" stopIfTrue="1">
      <formula>V486&lt;=0</formula>
    </cfRule>
    <cfRule type="expression" dxfId="2033" priority="2525" stopIfTrue="1">
      <formula>V486&lt;1</formula>
    </cfRule>
    <cfRule type="expression" dxfId="2032" priority="2526">
      <formula>V486&gt;=1</formula>
    </cfRule>
  </conditionalFormatting>
  <conditionalFormatting sqref="P486">
    <cfRule type="expression" dxfId="2031" priority="2519" stopIfTrue="1">
      <formula>P486=""</formula>
    </cfRule>
    <cfRule type="expression" dxfId="2030" priority="2520" stopIfTrue="1">
      <formula>P486&lt;=0</formula>
    </cfRule>
    <cfRule type="expression" dxfId="2029" priority="2521" stopIfTrue="1">
      <formula>P486&lt;1</formula>
    </cfRule>
    <cfRule type="expression" dxfId="2028" priority="2522">
      <formula>P486&gt;=1</formula>
    </cfRule>
  </conditionalFormatting>
  <conditionalFormatting sqref="P486">
    <cfRule type="expression" dxfId="2027" priority="2515" stopIfTrue="1">
      <formula>P486=""</formula>
    </cfRule>
    <cfRule type="expression" dxfId="2026" priority="2516" stopIfTrue="1">
      <formula>P486&lt;=0</formula>
    </cfRule>
    <cfRule type="expression" dxfId="2025" priority="2517" stopIfTrue="1">
      <formula>P486&lt;1</formula>
    </cfRule>
    <cfRule type="expression" dxfId="2024" priority="2518">
      <formula>P486&gt;=1</formula>
    </cfRule>
  </conditionalFormatting>
  <conditionalFormatting sqref="Q486">
    <cfRule type="expression" dxfId="2023" priority="2511" stopIfTrue="1">
      <formula>Q486=""</formula>
    </cfRule>
    <cfRule type="expression" dxfId="2022" priority="2512" stopIfTrue="1">
      <formula>Q486&lt;=0</formula>
    </cfRule>
    <cfRule type="expression" dxfId="2021" priority="2513" stopIfTrue="1">
      <formula>Q486&lt;1</formula>
    </cfRule>
    <cfRule type="expression" dxfId="2020" priority="2514">
      <formula>Q486&gt;=1</formula>
    </cfRule>
  </conditionalFormatting>
  <conditionalFormatting sqref="Q486">
    <cfRule type="expression" dxfId="2019" priority="2507" stopIfTrue="1">
      <formula>Q486=""</formula>
    </cfRule>
    <cfRule type="expression" dxfId="2018" priority="2508" stopIfTrue="1">
      <formula>Q486&lt;=0</formula>
    </cfRule>
    <cfRule type="expression" dxfId="2017" priority="2509" stopIfTrue="1">
      <formula>Q486&lt;1</formula>
    </cfRule>
    <cfRule type="expression" dxfId="2016" priority="2510">
      <formula>Q486&gt;=1</formula>
    </cfRule>
  </conditionalFormatting>
  <conditionalFormatting sqref="AA486 Y486 W486 S486 O486">
    <cfRule type="expression" dxfId="2015" priority="2503" stopIfTrue="1">
      <formula>O486=""</formula>
    </cfRule>
    <cfRule type="expression" dxfId="2014" priority="2504" stopIfTrue="1">
      <formula>O486&lt;=0</formula>
    </cfRule>
    <cfRule type="expression" dxfId="2013" priority="2505" stopIfTrue="1">
      <formula>O486&lt;1</formula>
    </cfRule>
    <cfRule type="expression" dxfId="2012" priority="2506">
      <formula>O486&gt;=1</formula>
    </cfRule>
  </conditionalFormatting>
  <conditionalFormatting sqref="AA486 Y486 W486 S486 O486">
    <cfRule type="expression" dxfId="2011" priority="2499" stopIfTrue="1">
      <formula>O486=""</formula>
    </cfRule>
    <cfRule type="expression" dxfId="2010" priority="2500" stopIfTrue="1">
      <formula>O486&lt;=0</formula>
    </cfRule>
    <cfRule type="expression" dxfId="2009" priority="2501" stopIfTrue="1">
      <formula>O486&lt;1</formula>
    </cfRule>
    <cfRule type="expression" dxfId="2008" priority="2502">
      <formula>O486&gt;=1</formula>
    </cfRule>
  </conditionalFormatting>
  <conditionalFormatting sqref="T486">
    <cfRule type="expression" dxfId="2007" priority="2496" stopIfTrue="1">
      <formula>AND(U486="", V486="", W486="")</formula>
    </cfRule>
    <cfRule type="expression" dxfId="2006" priority="2497" stopIfTrue="1">
      <formula>AND(OR(U486&lt;&gt;"",V486&lt;&gt;"",W486&lt;&gt;""),OR(T486&lt;1,T486=""))</formula>
    </cfRule>
    <cfRule type="expression" dxfId="2005" priority="2498">
      <formula>AND(U486&lt;&gt;"",V486&lt;&gt;"",W486&lt;&gt;"",T486&gt;=1)</formula>
    </cfRule>
  </conditionalFormatting>
  <conditionalFormatting sqref="R486">
    <cfRule type="expression" dxfId="2004" priority="2493" stopIfTrue="1">
      <formula>S486=""</formula>
    </cfRule>
    <cfRule type="expression" dxfId="2003" priority="2494" stopIfTrue="1">
      <formula>AND(S486&lt;&gt;"",R486&lt;1)</formula>
    </cfRule>
    <cfRule type="expression" dxfId="2002" priority="2495">
      <formula>AND(S486&lt;&gt;"",R486&gt;=1)</formula>
    </cfRule>
  </conditionalFormatting>
  <conditionalFormatting sqref="X486">
    <cfRule type="expression" dxfId="2001" priority="2490" stopIfTrue="1">
      <formula>Y486=""</formula>
    </cfRule>
    <cfRule type="expression" dxfId="2000" priority="2491" stopIfTrue="1">
      <formula>AND(Y486&lt;&gt;"",X486&lt;1)</formula>
    </cfRule>
    <cfRule type="expression" dxfId="1999" priority="2492">
      <formula>AND(Y486&lt;&gt;"",X486&gt;=1)</formula>
    </cfRule>
  </conditionalFormatting>
  <conditionalFormatting sqref="Z486">
    <cfRule type="expression" dxfId="1998" priority="2487" stopIfTrue="1">
      <formula>AA486=""</formula>
    </cfRule>
    <cfRule type="expression" dxfId="1997" priority="2488" stopIfTrue="1">
      <formula>AND(AA486&lt;&gt;"",Z486&lt;1)</formula>
    </cfRule>
    <cfRule type="expression" dxfId="1996" priority="2489">
      <formula>AND(AA486&lt;&gt;"",Z486&gt;=1)</formula>
    </cfRule>
  </conditionalFormatting>
  <conditionalFormatting sqref="U486">
    <cfRule type="expression" dxfId="1995" priority="2483" stopIfTrue="1">
      <formula>U486=""</formula>
    </cfRule>
    <cfRule type="expression" dxfId="1994" priority="2484" stopIfTrue="1">
      <formula>U486&lt;=0</formula>
    </cfRule>
    <cfRule type="expression" dxfId="1993" priority="2485" stopIfTrue="1">
      <formula>U486&lt;1</formula>
    </cfRule>
    <cfRule type="expression" dxfId="1992" priority="2486">
      <formula>U486&gt;=1</formula>
    </cfRule>
  </conditionalFormatting>
  <conditionalFormatting sqref="U486">
    <cfRule type="expression" dxfId="1991" priority="2479" stopIfTrue="1">
      <formula>U486=""</formula>
    </cfRule>
    <cfRule type="expression" dxfId="1990" priority="2480" stopIfTrue="1">
      <formula>U486&lt;=0</formula>
    </cfRule>
    <cfRule type="expression" dxfId="1989" priority="2481" stopIfTrue="1">
      <formula>U486&lt;1</formula>
    </cfRule>
    <cfRule type="expression" dxfId="1988" priority="2482">
      <formula>U486&gt;=1</formula>
    </cfRule>
  </conditionalFormatting>
  <conditionalFormatting sqref="V486">
    <cfRule type="expression" dxfId="1987" priority="2475" stopIfTrue="1">
      <formula>V486=""</formula>
    </cfRule>
    <cfRule type="expression" dxfId="1986" priority="2476" stopIfTrue="1">
      <formula>V486&lt;=0</formula>
    </cfRule>
    <cfRule type="expression" dxfId="1985" priority="2477" stopIfTrue="1">
      <formula>V486&lt;1</formula>
    </cfRule>
    <cfRule type="expression" dxfId="1984" priority="2478">
      <formula>V486&gt;=1</formula>
    </cfRule>
  </conditionalFormatting>
  <conditionalFormatting sqref="V486">
    <cfRule type="expression" dxfId="1983" priority="2471" stopIfTrue="1">
      <formula>V486=""</formula>
    </cfRule>
    <cfRule type="expression" dxfId="1982" priority="2472" stopIfTrue="1">
      <formula>V486&lt;=0</formula>
    </cfRule>
    <cfRule type="expression" dxfId="1981" priority="2473" stopIfTrue="1">
      <formula>V486&lt;1</formula>
    </cfRule>
    <cfRule type="expression" dxfId="1980" priority="2474">
      <formula>V486&gt;=1</formula>
    </cfRule>
  </conditionalFormatting>
  <conditionalFormatting sqref="P486">
    <cfRule type="expression" dxfId="1979" priority="2467" stopIfTrue="1">
      <formula>P486=""</formula>
    </cfRule>
    <cfRule type="expression" dxfId="1978" priority="2468" stopIfTrue="1">
      <formula>P486&lt;=0</formula>
    </cfRule>
    <cfRule type="expression" dxfId="1977" priority="2469" stopIfTrue="1">
      <formula>P486&lt;1</formula>
    </cfRule>
    <cfRule type="expression" dxfId="1976" priority="2470">
      <formula>P486&gt;=1</formula>
    </cfRule>
  </conditionalFormatting>
  <conditionalFormatting sqref="P486">
    <cfRule type="expression" dxfId="1975" priority="2463" stopIfTrue="1">
      <formula>P486=""</formula>
    </cfRule>
    <cfRule type="expression" dxfId="1974" priority="2464" stopIfTrue="1">
      <formula>P486&lt;=0</formula>
    </cfRule>
    <cfRule type="expression" dxfId="1973" priority="2465" stopIfTrue="1">
      <formula>P486&lt;1</formula>
    </cfRule>
    <cfRule type="expression" dxfId="1972" priority="2466">
      <formula>P486&gt;=1</formula>
    </cfRule>
  </conditionalFormatting>
  <conditionalFormatting sqref="Q486">
    <cfRule type="expression" dxfId="1971" priority="2459" stopIfTrue="1">
      <formula>Q486=""</formula>
    </cfRule>
    <cfRule type="expression" dxfId="1970" priority="2460" stopIfTrue="1">
      <formula>Q486&lt;=0</formula>
    </cfRule>
    <cfRule type="expression" dxfId="1969" priority="2461" stopIfTrue="1">
      <formula>Q486&lt;1</formula>
    </cfRule>
    <cfRule type="expression" dxfId="1968" priority="2462">
      <formula>Q486&gt;=1</formula>
    </cfRule>
  </conditionalFormatting>
  <conditionalFormatting sqref="Q486">
    <cfRule type="expression" dxfId="1967" priority="2455" stopIfTrue="1">
      <formula>Q486=""</formula>
    </cfRule>
    <cfRule type="expression" dxfId="1966" priority="2456" stopIfTrue="1">
      <formula>Q486&lt;=0</formula>
    </cfRule>
    <cfRule type="expression" dxfId="1965" priority="2457" stopIfTrue="1">
      <formula>Q486&lt;1</formula>
    </cfRule>
    <cfRule type="expression" dxfId="1964" priority="2458">
      <formula>Q486&gt;=1</formula>
    </cfRule>
  </conditionalFormatting>
  <conditionalFormatting sqref="L486">
    <cfRule type="expression" dxfId="1963" priority="2448" stopIfTrue="1">
      <formula>L486=""</formula>
    </cfRule>
    <cfRule type="expression" dxfId="1962" priority="2449" stopIfTrue="1">
      <formula>L486&lt;=0</formula>
    </cfRule>
    <cfRule type="expression" dxfId="1961" priority="2450" stopIfTrue="1">
      <formula>L486&lt;1</formula>
    </cfRule>
    <cfRule type="expression" dxfId="1960" priority="2451">
      <formula>L486&gt;=1</formula>
    </cfRule>
  </conditionalFormatting>
  <conditionalFormatting sqref="N486">
    <cfRule type="expression" dxfId="1959" priority="2452" stopIfTrue="1">
      <formula>AND(O486="",P486="",Q486="")</formula>
    </cfRule>
    <cfRule type="expression" dxfId="1958" priority="2453" stopIfTrue="1">
      <formula>AND(OR(O486&lt;&gt;"",P486&lt;&gt;"",Q486&lt;&gt;""),OR(N486&lt;1,N486=""))</formula>
    </cfRule>
    <cfRule type="expression" dxfId="1957" priority="2454">
      <formula>AND(O486&lt;&gt;"",P486&lt;&gt;"",Q486&lt;&gt;"",N486&gt;=1)</formula>
    </cfRule>
  </conditionalFormatting>
  <conditionalFormatting sqref="O491 S491 W491 Y491">
    <cfRule type="expression" dxfId="1956" priority="2444" stopIfTrue="1">
      <formula>O491=""</formula>
    </cfRule>
    <cfRule type="expression" dxfId="1955" priority="2445" stopIfTrue="1">
      <formula>O491&lt;=0</formula>
    </cfRule>
    <cfRule type="expression" dxfId="1954" priority="2446" stopIfTrue="1">
      <formula>O491&lt;1</formula>
    </cfRule>
    <cfRule type="expression" dxfId="1953" priority="2447">
      <formula>O491&gt;=1</formula>
    </cfRule>
  </conditionalFormatting>
  <conditionalFormatting sqref="O491 S491 W491 Y491">
    <cfRule type="expression" dxfId="1952" priority="2440" stopIfTrue="1">
      <formula>O491=""</formula>
    </cfRule>
    <cfRule type="expression" dxfId="1951" priority="2441" stopIfTrue="1">
      <formula>O491&lt;=0</formula>
    </cfRule>
    <cfRule type="expression" dxfId="1950" priority="2442" stopIfTrue="1">
      <formula>O491&lt;1</formula>
    </cfRule>
    <cfRule type="expression" dxfId="1949" priority="2443">
      <formula>O491&gt;=1</formula>
    </cfRule>
  </conditionalFormatting>
  <conditionalFormatting sqref="T491">
    <cfRule type="expression" dxfId="1948" priority="2437" stopIfTrue="1">
      <formula>AND(U491="", V491="", W491="")</formula>
    </cfRule>
    <cfRule type="expression" dxfId="1947" priority="2438" stopIfTrue="1">
      <formula>AND(U491&lt;&gt;"",V491&lt;&gt;"",W491&lt;&gt;"",T491&lt;1)</formula>
    </cfRule>
    <cfRule type="expression" dxfId="1946" priority="2439">
      <formula>AND(U491&lt;&gt;"",V491&lt;&gt;"",W491&lt;&gt;"",T491&gt;=1)</formula>
    </cfRule>
  </conditionalFormatting>
  <conditionalFormatting sqref="R491">
    <cfRule type="expression" dxfId="1945" priority="2434" stopIfTrue="1">
      <formula>S491=""</formula>
    </cfRule>
    <cfRule type="expression" dxfId="1944" priority="2435" stopIfTrue="1">
      <formula>AND(S491&lt;&gt;"",R491&lt;1)</formula>
    </cfRule>
    <cfRule type="expression" dxfId="1943" priority="2436">
      <formula>AND(S491&lt;&gt;"",R491&gt;=1)</formula>
    </cfRule>
  </conditionalFormatting>
  <conditionalFormatting sqref="X491">
    <cfRule type="expression" dxfId="1942" priority="2431" stopIfTrue="1">
      <formula>Y491=""</formula>
    </cfRule>
    <cfRule type="expression" dxfId="1941" priority="2432" stopIfTrue="1">
      <formula>AND(Y491&lt;&gt;"",X491&lt;1)</formula>
    </cfRule>
    <cfRule type="expression" dxfId="1940" priority="2433">
      <formula>AND(Y491&lt;&gt;"",X491&gt;=1)</formula>
    </cfRule>
  </conditionalFormatting>
  <conditionalFormatting sqref="Z491">
    <cfRule type="expression" dxfId="1939" priority="2428" stopIfTrue="1">
      <formula>AA491=""</formula>
    </cfRule>
    <cfRule type="expression" dxfId="1938" priority="2429" stopIfTrue="1">
      <formula>AND(AA491&lt;&gt;"",Z491&lt;1)</formula>
    </cfRule>
    <cfRule type="expression" dxfId="1937" priority="2430">
      <formula>AND(AA491&lt;&gt;"",Z491&gt;=1)</formula>
    </cfRule>
  </conditionalFormatting>
  <conditionalFormatting sqref="O491 S491 W491 Y491">
    <cfRule type="expression" dxfId="1936" priority="2392" stopIfTrue="1">
      <formula>O491=""</formula>
    </cfRule>
    <cfRule type="expression" dxfId="1935" priority="2393" stopIfTrue="1">
      <formula>O491&lt;=0</formula>
    </cfRule>
    <cfRule type="expression" dxfId="1934" priority="2394" stopIfTrue="1">
      <formula>O491&lt;1</formula>
    </cfRule>
    <cfRule type="expression" dxfId="1933" priority="2395">
      <formula>O491&gt;=1</formula>
    </cfRule>
  </conditionalFormatting>
  <conditionalFormatting sqref="O491 S491 W491 Y491">
    <cfRule type="expression" dxfId="1932" priority="2388" stopIfTrue="1">
      <formula>O491=""</formula>
    </cfRule>
    <cfRule type="expression" dxfId="1931" priority="2389" stopIfTrue="1">
      <formula>O491&lt;=0</formula>
    </cfRule>
    <cfRule type="expression" dxfId="1930" priority="2390" stopIfTrue="1">
      <formula>O491&lt;1</formula>
    </cfRule>
    <cfRule type="expression" dxfId="1929" priority="2391">
      <formula>O491&gt;=1</formula>
    </cfRule>
  </conditionalFormatting>
  <conditionalFormatting sqref="V491">
    <cfRule type="expression" dxfId="1928" priority="2416" stopIfTrue="1">
      <formula>V491=""</formula>
    </cfRule>
    <cfRule type="expression" dxfId="1927" priority="2417" stopIfTrue="1">
      <formula>V491&lt;=0</formula>
    </cfRule>
    <cfRule type="expression" dxfId="1926" priority="2418" stopIfTrue="1">
      <formula>V491&lt;1</formula>
    </cfRule>
    <cfRule type="expression" dxfId="1925" priority="2419">
      <formula>V491&gt;=1</formula>
    </cfRule>
  </conditionalFormatting>
  <conditionalFormatting sqref="V491">
    <cfRule type="expression" dxfId="1924" priority="2412" stopIfTrue="1">
      <formula>V491=""</formula>
    </cfRule>
    <cfRule type="expression" dxfId="1923" priority="2413" stopIfTrue="1">
      <formula>V491&lt;=0</formula>
    </cfRule>
    <cfRule type="expression" dxfId="1922" priority="2414" stopIfTrue="1">
      <formula>V491&lt;1</formula>
    </cfRule>
    <cfRule type="expression" dxfId="1921" priority="2415">
      <formula>V491&gt;=1</formula>
    </cfRule>
  </conditionalFormatting>
  <conditionalFormatting sqref="P491">
    <cfRule type="expression" dxfId="1920" priority="2408" stopIfTrue="1">
      <formula>P491=""</formula>
    </cfRule>
    <cfRule type="expression" dxfId="1919" priority="2409" stopIfTrue="1">
      <formula>P491&lt;=0</formula>
    </cfRule>
    <cfRule type="expression" dxfId="1918" priority="2410" stopIfTrue="1">
      <formula>P491&lt;1</formula>
    </cfRule>
    <cfRule type="expression" dxfId="1917" priority="2411">
      <formula>P491&gt;=1</formula>
    </cfRule>
  </conditionalFormatting>
  <conditionalFormatting sqref="P491">
    <cfRule type="expression" dxfId="1916" priority="2404" stopIfTrue="1">
      <formula>P491=""</formula>
    </cfRule>
    <cfRule type="expression" dxfId="1915" priority="2405" stopIfTrue="1">
      <formula>P491&lt;=0</formula>
    </cfRule>
    <cfRule type="expression" dxfId="1914" priority="2406" stopIfTrue="1">
      <formula>P491&lt;1</formula>
    </cfRule>
    <cfRule type="expression" dxfId="1913" priority="2407">
      <formula>P491&gt;=1</formula>
    </cfRule>
  </conditionalFormatting>
  <conditionalFormatting sqref="Q491">
    <cfRule type="expression" dxfId="1912" priority="2400" stopIfTrue="1">
      <formula>Q491=""</formula>
    </cfRule>
    <cfRule type="expression" dxfId="1911" priority="2401" stopIfTrue="1">
      <formula>Q491&lt;=0</formula>
    </cfRule>
    <cfRule type="expression" dxfId="1910" priority="2402" stopIfTrue="1">
      <formula>Q491&lt;1</formula>
    </cfRule>
    <cfRule type="expression" dxfId="1909" priority="2403">
      <formula>Q491&gt;=1</formula>
    </cfRule>
  </conditionalFormatting>
  <conditionalFormatting sqref="Q491">
    <cfRule type="expression" dxfId="1908" priority="2396" stopIfTrue="1">
      <formula>Q491=""</formula>
    </cfRule>
    <cfRule type="expression" dxfId="1907" priority="2397" stopIfTrue="1">
      <formula>Q491&lt;=0</formula>
    </cfRule>
    <cfRule type="expression" dxfId="1906" priority="2398" stopIfTrue="1">
      <formula>Q491&lt;1</formula>
    </cfRule>
    <cfRule type="expression" dxfId="1905" priority="2399">
      <formula>Q491&gt;=1</formula>
    </cfRule>
  </conditionalFormatting>
  <conditionalFormatting sqref="S493 O493">
    <cfRule type="expression" dxfId="1904" priority="2281" stopIfTrue="1">
      <formula>O493=""</formula>
    </cfRule>
    <cfRule type="expression" dxfId="1903" priority="2282" stopIfTrue="1">
      <formula>O493&lt;=0</formula>
    </cfRule>
    <cfRule type="expression" dxfId="1902" priority="2283" stopIfTrue="1">
      <formula>O493&lt;1</formula>
    </cfRule>
    <cfRule type="expression" dxfId="1901" priority="2284">
      <formula>O493&gt;=1</formula>
    </cfRule>
  </conditionalFormatting>
  <conditionalFormatting sqref="T491">
    <cfRule type="expression" dxfId="1900" priority="2385" stopIfTrue="1">
      <formula>AND(U491="", V491="", W491="")</formula>
    </cfRule>
    <cfRule type="expression" dxfId="1899" priority="2386" stopIfTrue="1">
      <formula>AND(OR(U491&lt;&gt;"",V491&lt;&gt;"",W491&lt;&gt;""),OR(T491&lt;1,T491=""))</formula>
    </cfRule>
    <cfRule type="expression" dxfId="1898" priority="2387">
      <formula>AND(U491&lt;&gt;"",V491&lt;&gt;"",W491&lt;&gt;"",T491&gt;=1)</formula>
    </cfRule>
  </conditionalFormatting>
  <conditionalFormatting sqref="R491">
    <cfRule type="expression" dxfId="1897" priority="2382" stopIfTrue="1">
      <formula>S491=""</formula>
    </cfRule>
    <cfRule type="expression" dxfId="1896" priority="2383" stopIfTrue="1">
      <formula>AND(S491&lt;&gt;"",R491&lt;1)</formula>
    </cfRule>
    <cfRule type="expression" dxfId="1895" priority="2384">
      <formula>AND(S491&lt;&gt;"",R491&gt;=1)</formula>
    </cfRule>
  </conditionalFormatting>
  <conditionalFormatting sqref="X491">
    <cfRule type="expression" dxfId="1894" priority="2379" stopIfTrue="1">
      <formula>Y491=""</formula>
    </cfRule>
    <cfRule type="expression" dxfId="1893" priority="2380" stopIfTrue="1">
      <formula>AND(Y491&lt;&gt;"",X491&lt;1)</formula>
    </cfRule>
    <cfRule type="expression" dxfId="1892" priority="2381">
      <formula>AND(Y491&lt;&gt;"",X491&gt;=1)</formula>
    </cfRule>
  </conditionalFormatting>
  <conditionalFormatting sqref="Z491">
    <cfRule type="expression" dxfId="1891" priority="2376" stopIfTrue="1">
      <formula>AA491=""</formula>
    </cfRule>
    <cfRule type="expression" dxfId="1890" priority="2377" stopIfTrue="1">
      <formula>AND(AA491&lt;&gt;"",Z491&lt;1)</formula>
    </cfRule>
    <cfRule type="expression" dxfId="1889" priority="2378">
      <formula>AND(AA491&lt;&gt;"",Z491&gt;=1)</formula>
    </cfRule>
  </conditionalFormatting>
  <conditionalFormatting sqref="S493 O493">
    <cfRule type="expression" dxfId="1888" priority="2229" stopIfTrue="1">
      <formula>O493=""</formula>
    </cfRule>
    <cfRule type="expression" dxfId="1887" priority="2230" stopIfTrue="1">
      <formula>O493&lt;=0</formula>
    </cfRule>
    <cfRule type="expression" dxfId="1886" priority="2231" stopIfTrue="1">
      <formula>O493&lt;1</formula>
    </cfRule>
    <cfRule type="expression" dxfId="1885" priority="2232">
      <formula>O493&gt;=1</formula>
    </cfRule>
  </conditionalFormatting>
  <conditionalFormatting sqref="V491">
    <cfRule type="expression" dxfId="1884" priority="2364" stopIfTrue="1">
      <formula>V491=""</formula>
    </cfRule>
    <cfRule type="expression" dxfId="1883" priority="2365" stopIfTrue="1">
      <formula>V491&lt;=0</formula>
    </cfRule>
    <cfRule type="expression" dxfId="1882" priority="2366" stopIfTrue="1">
      <formula>V491&lt;1</formula>
    </cfRule>
    <cfRule type="expression" dxfId="1881" priority="2367">
      <formula>V491&gt;=1</formula>
    </cfRule>
  </conditionalFormatting>
  <conditionalFormatting sqref="V491">
    <cfRule type="expression" dxfId="1880" priority="2360" stopIfTrue="1">
      <formula>V491=""</formula>
    </cfRule>
    <cfRule type="expression" dxfId="1879" priority="2361" stopIfTrue="1">
      <formula>V491&lt;=0</formula>
    </cfRule>
    <cfRule type="expression" dxfId="1878" priority="2362" stopIfTrue="1">
      <formula>V491&lt;1</formula>
    </cfRule>
    <cfRule type="expression" dxfId="1877" priority="2363">
      <formula>V491&gt;=1</formula>
    </cfRule>
  </conditionalFormatting>
  <conditionalFormatting sqref="P491">
    <cfRule type="expression" dxfId="1876" priority="2356" stopIfTrue="1">
      <formula>P491=""</formula>
    </cfRule>
    <cfRule type="expression" dxfId="1875" priority="2357" stopIfTrue="1">
      <formula>P491&lt;=0</formula>
    </cfRule>
    <cfRule type="expression" dxfId="1874" priority="2358" stopIfTrue="1">
      <formula>P491&lt;1</formula>
    </cfRule>
    <cfRule type="expression" dxfId="1873" priority="2359">
      <formula>P491&gt;=1</formula>
    </cfRule>
  </conditionalFormatting>
  <conditionalFormatting sqref="P491">
    <cfRule type="expression" dxfId="1872" priority="2352" stopIfTrue="1">
      <formula>P491=""</formula>
    </cfRule>
    <cfRule type="expression" dxfId="1871" priority="2353" stopIfTrue="1">
      <formula>P491&lt;=0</formula>
    </cfRule>
    <cfRule type="expression" dxfId="1870" priority="2354" stopIfTrue="1">
      <formula>P491&lt;1</formula>
    </cfRule>
    <cfRule type="expression" dxfId="1869" priority="2355">
      <formula>P491&gt;=1</formula>
    </cfRule>
  </conditionalFormatting>
  <conditionalFormatting sqref="Q491">
    <cfRule type="expression" dxfId="1868" priority="2348" stopIfTrue="1">
      <formula>Q491=""</formula>
    </cfRule>
    <cfRule type="expression" dxfId="1867" priority="2349" stopIfTrue="1">
      <formula>Q491&lt;=0</formula>
    </cfRule>
    <cfRule type="expression" dxfId="1866" priority="2350" stopIfTrue="1">
      <formula>Q491&lt;1</formula>
    </cfRule>
    <cfRule type="expression" dxfId="1865" priority="2351">
      <formula>Q491&gt;=1</formula>
    </cfRule>
  </conditionalFormatting>
  <conditionalFormatting sqref="Q491">
    <cfRule type="expression" dxfId="1864" priority="2344" stopIfTrue="1">
      <formula>Q491=""</formula>
    </cfRule>
    <cfRule type="expression" dxfId="1863" priority="2345" stopIfTrue="1">
      <formula>Q491&lt;=0</formula>
    </cfRule>
    <cfRule type="expression" dxfId="1862" priority="2346" stopIfTrue="1">
      <formula>Q491&lt;1</formula>
    </cfRule>
    <cfRule type="expression" dxfId="1861" priority="2347">
      <formula>Q491&gt;=1</formula>
    </cfRule>
  </conditionalFormatting>
  <conditionalFormatting sqref="L491">
    <cfRule type="expression" dxfId="1860" priority="2337" stopIfTrue="1">
      <formula>L491=""</formula>
    </cfRule>
    <cfRule type="expression" dxfId="1859" priority="2338" stopIfTrue="1">
      <formula>L491&lt;=0</formula>
    </cfRule>
    <cfRule type="expression" dxfId="1858" priority="2339" stopIfTrue="1">
      <formula>L491&lt;1</formula>
    </cfRule>
    <cfRule type="expression" dxfId="1857" priority="2340">
      <formula>L491&gt;=1</formula>
    </cfRule>
  </conditionalFormatting>
  <conditionalFormatting sqref="N491">
    <cfRule type="expression" dxfId="1856" priority="2341" stopIfTrue="1">
      <formula>AND(O491="",P491="",Q491="")</formula>
    </cfRule>
    <cfRule type="expression" dxfId="1855" priority="2342" stopIfTrue="1">
      <formula>AND(OR(O491&lt;&gt;"",P491&lt;&gt;"",Q491&lt;&gt;""),OR(N491&lt;1,N491=""))</formula>
    </cfRule>
    <cfRule type="expression" dxfId="1854" priority="2343">
      <formula>AND(O491&lt;&gt;"",P491&lt;&gt;"",Q491&lt;&gt;"",N491&gt;=1)</formula>
    </cfRule>
  </conditionalFormatting>
  <conditionalFormatting sqref="Y485">
    <cfRule type="expression" dxfId="1853" priority="2333" stopIfTrue="1">
      <formula>Y485=""</formula>
    </cfRule>
    <cfRule type="expression" dxfId="1852" priority="2334" stopIfTrue="1">
      <formula>Y485&lt;=0</formula>
    </cfRule>
    <cfRule type="expression" dxfId="1851" priority="2335" stopIfTrue="1">
      <formula>Y485&lt;1</formula>
    </cfRule>
    <cfRule type="expression" dxfId="1850" priority="2336">
      <formula>Y485&gt;=1</formula>
    </cfRule>
  </conditionalFormatting>
  <conditionalFormatting sqref="Y485">
    <cfRule type="expression" dxfId="1849" priority="2329" stopIfTrue="1">
      <formula>Y485=""</formula>
    </cfRule>
    <cfRule type="expression" dxfId="1848" priority="2330" stopIfTrue="1">
      <formula>Y485&lt;=0</formula>
    </cfRule>
    <cfRule type="expression" dxfId="1847" priority="2331" stopIfTrue="1">
      <formula>Y485&lt;1</formula>
    </cfRule>
    <cfRule type="expression" dxfId="1846" priority="2332">
      <formula>Y485&gt;=1</formula>
    </cfRule>
  </conditionalFormatting>
  <conditionalFormatting sqref="Y485">
    <cfRule type="expression" dxfId="1845" priority="2325" stopIfTrue="1">
      <formula>Y485=""</formula>
    </cfRule>
    <cfRule type="expression" dxfId="1844" priority="2326" stopIfTrue="1">
      <formula>Y485&lt;=0</formula>
    </cfRule>
    <cfRule type="expression" dxfId="1843" priority="2327" stopIfTrue="1">
      <formula>Y485&lt;1</formula>
    </cfRule>
    <cfRule type="expression" dxfId="1842" priority="2328">
      <formula>Y485&gt;=1</formula>
    </cfRule>
  </conditionalFormatting>
  <conditionalFormatting sqref="Y485">
    <cfRule type="expression" dxfId="1841" priority="2321" stopIfTrue="1">
      <formula>Y485=""</formula>
    </cfRule>
    <cfRule type="expression" dxfId="1840" priority="2322" stopIfTrue="1">
      <formula>Y485&lt;=0</formula>
    </cfRule>
    <cfRule type="expression" dxfId="1839" priority="2323" stopIfTrue="1">
      <formula>Y485&lt;1</formula>
    </cfRule>
    <cfRule type="expression" dxfId="1838" priority="2324">
      <formula>Y485&gt;=1</formula>
    </cfRule>
  </conditionalFormatting>
  <conditionalFormatting sqref="U491">
    <cfRule type="expression" dxfId="1837" priority="2317" stopIfTrue="1">
      <formula>U491=""</formula>
    </cfRule>
    <cfRule type="expression" dxfId="1836" priority="2318" stopIfTrue="1">
      <formula>U491&lt;=0</formula>
    </cfRule>
    <cfRule type="expression" dxfId="1835" priority="2319" stopIfTrue="1">
      <formula>U491&lt;1</formula>
    </cfRule>
    <cfRule type="expression" dxfId="1834" priority="2320">
      <formula>U491&gt;=1</formula>
    </cfRule>
  </conditionalFormatting>
  <conditionalFormatting sqref="U491">
    <cfRule type="expression" dxfId="1833" priority="2313" stopIfTrue="1">
      <formula>U491=""</formula>
    </cfRule>
    <cfRule type="expression" dxfId="1832" priority="2314" stopIfTrue="1">
      <formula>U491&lt;=0</formula>
    </cfRule>
    <cfRule type="expression" dxfId="1831" priority="2315" stopIfTrue="1">
      <formula>U491&lt;1</formula>
    </cfRule>
    <cfRule type="expression" dxfId="1830" priority="2316">
      <formula>U491&gt;=1</formula>
    </cfRule>
  </conditionalFormatting>
  <conditionalFormatting sqref="U491">
    <cfRule type="expression" dxfId="1829" priority="2309" stopIfTrue="1">
      <formula>U491=""</formula>
    </cfRule>
    <cfRule type="expression" dxfId="1828" priority="2310" stopIfTrue="1">
      <formula>U491&lt;=0</formula>
    </cfRule>
    <cfRule type="expression" dxfId="1827" priority="2311" stopIfTrue="1">
      <formula>U491&lt;1</formula>
    </cfRule>
    <cfRule type="expression" dxfId="1826" priority="2312">
      <formula>U491&gt;=1</formula>
    </cfRule>
  </conditionalFormatting>
  <conditionalFormatting sqref="U491">
    <cfRule type="expression" dxfId="1825" priority="2305" stopIfTrue="1">
      <formula>U491=""</formula>
    </cfRule>
    <cfRule type="expression" dxfId="1824" priority="2306" stopIfTrue="1">
      <formula>U491&lt;=0</formula>
    </cfRule>
    <cfRule type="expression" dxfId="1823" priority="2307" stopIfTrue="1">
      <formula>U491&lt;1</formula>
    </cfRule>
    <cfRule type="expression" dxfId="1822" priority="2308">
      <formula>U491&gt;=1</formula>
    </cfRule>
  </conditionalFormatting>
  <conditionalFormatting sqref="AA491">
    <cfRule type="expression" dxfId="1821" priority="2301" stopIfTrue="1">
      <formula>AA491=""</formula>
    </cfRule>
    <cfRule type="expression" dxfId="1820" priority="2302" stopIfTrue="1">
      <formula>AA491&lt;=0</formula>
    </cfRule>
    <cfRule type="expression" dxfId="1819" priority="2303" stopIfTrue="1">
      <formula>AA491&lt;1</formula>
    </cfRule>
    <cfRule type="expression" dxfId="1818" priority="2304">
      <formula>AA491&gt;=1</formula>
    </cfRule>
  </conditionalFormatting>
  <conditionalFormatting sqref="AA491">
    <cfRule type="expression" dxfId="1817" priority="2297" stopIfTrue="1">
      <formula>AA491=""</formula>
    </cfRule>
    <cfRule type="expression" dxfId="1816" priority="2298" stopIfTrue="1">
      <formula>AA491&lt;=0</formula>
    </cfRule>
    <cfRule type="expression" dxfId="1815" priority="2299" stopIfTrue="1">
      <formula>AA491&lt;1</formula>
    </cfRule>
    <cfRule type="expression" dxfId="1814" priority="2300">
      <formula>AA491&gt;=1</formula>
    </cfRule>
  </conditionalFormatting>
  <conditionalFormatting sqref="AA491">
    <cfRule type="expression" dxfId="1813" priority="2293" stopIfTrue="1">
      <formula>AA491=""</formula>
    </cfRule>
    <cfRule type="expression" dxfId="1812" priority="2294" stopIfTrue="1">
      <formula>AA491&lt;=0</formula>
    </cfRule>
    <cfRule type="expression" dxfId="1811" priority="2295" stopIfTrue="1">
      <formula>AA491&lt;1</formula>
    </cfRule>
    <cfRule type="expression" dxfId="1810" priority="2296">
      <formula>AA491&gt;=1</formula>
    </cfRule>
  </conditionalFormatting>
  <conditionalFormatting sqref="AA491">
    <cfRule type="expression" dxfId="1809" priority="2289" stopIfTrue="1">
      <formula>AA491=""</formula>
    </cfRule>
    <cfRule type="expression" dxfId="1808" priority="2290" stopIfTrue="1">
      <formula>AA491&lt;=0</formula>
    </cfRule>
    <cfRule type="expression" dxfId="1807" priority="2291" stopIfTrue="1">
      <formula>AA491&lt;1</formula>
    </cfRule>
    <cfRule type="expression" dxfId="1806" priority="2292">
      <formula>AA491&gt;=1</formula>
    </cfRule>
  </conditionalFormatting>
  <conditionalFormatting sqref="S493 O493">
    <cfRule type="expression" dxfId="1805" priority="2285" stopIfTrue="1">
      <formula>O493=""</formula>
    </cfRule>
    <cfRule type="expression" dxfId="1804" priority="2286" stopIfTrue="1">
      <formula>O493&lt;=0</formula>
    </cfRule>
    <cfRule type="expression" dxfId="1803" priority="2287" stopIfTrue="1">
      <formula>O493&lt;1</formula>
    </cfRule>
    <cfRule type="expression" dxfId="1802" priority="2288">
      <formula>O493&gt;=1</formula>
    </cfRule>
  </conditionalFormatting>
  <conditionalFormatting sqref="R493">
    <cfRule type="expression" dxfId="1801" priority="2275" stopIfTrue="1">
      <formula>S493=""</formula>
    </cfRule>
    <cfRule type="expression" dxfId="1800" priority="2276" stopIfTrue="1">
      <formula>AND(S493&lt;&gt;"",R493&lt;1)</formula>
    </cfRule>
    <cfRule type="expression" dxfId="1799" priority="2277">
      <formula>AND(S493&lt;&gt;"",R493&gt;=1)</formula>
    </cfRule>
  </conditionalFormatting>
  <conditionalFormatting sqref="P493">
    <cfRule type="expression" dxfId="1798" priority="2249" stopIfTrue="1">
      <formula>P493=""</formula>
    </cfRule>
    <cfRule type="expression" dxfId="1797" priority="2250" stopIfTrue="1">
      <formula>P493&lt;=0</formula>
    </cfRule>
    <cfRule type="expression" dxfId="1796" priority="2251" stopIfTrue="1">
      <formula>P493&lt;1</formula>
    </cfRule>
    <cfRule type="expression" dxfId="1795" priority="2252">
      <formula>P493&gt;=1</formula>
    </cfRule>
  </conditionalFormatting>
  <conditionalFormatting sqref="P493">
    <cfRule type="expression" dxfId="1794" priority="2245" stopIfTrue="1">
      <formula>P493=""</formula>
    </cfRule>
    <cfRule type="expression" dxfId="1793" priority="2246" stopIfTrue="1">
      <formula>P493&lt;=0</formula>
    </cfRule>
    <cfRule type="expression" dxfId="1792" priority="2247" stopIfTrue="1">
      <formula>P493&lt;1</formula>
    </cfRule>
    <cfRule type="expression" dxfId="1791" priority="2248">
      <formula>P493&gt;=1</formula>
    </cfRule>
  </conditionalFormatting>
  <conditionalFormatting sqref="Q493">
    <cfRule type="expression" dxfId="1790" priority="2241" stopIfTrue="1">
      <formula>Q493=""</formula>
    </cfRule>
    <cfRule type="expression" dxfId="1789" priority="2242" stopIfTrue="1">
      <formula>Q493&lt;=0</formula>
    </cfRule>
    <cfRule type="expression" dxfId="1788" priority="2243" stopIfTrue="1">
      <formula>Q493&lt;1</formula>
    </cfRule>
    <cfRule type="expression" dxfId="1787" priority="2244">
      <formula>Q493&gt;=1</formula>
    </cfRule>
  </conditionalFormatting>
  <conditionalFormatting sqref="Q493">
    <cfRule type="expression" dxfId="1786" priority="2237" stopIfTrue="1">
      <formula>Q493=""</formula>
    </cfRule>
    <cfRule type="expression" dxfId="1785" priority="2238" stopIfTrue="1">
      <formula>Q493&lt;=0</formula>
    </cfRule>
    <cfRule type="expression" dxfId="1784" priority="2239" stopIfTrue="1">
      <formula>Q493&lt;1</formula>
    </cfRule>
    <cfRule type="expression" dxfId="1783" priority="2240">
      <formula>Q493&gt;=1</formula>
    </cfRule>
  </conditionalFormatting>
  <conditionalFormatting sqref="S493 O493">
    <cfRule type="expression" dxfId="1782" priority="2233" stopIfTrue="1">
      <formula>O493=""</formula>
    </cfRule>
    <cfRule type="expression" dxfId="1781" priority="2234" stopIfTrue="1">
      <formula>O493&lt;=0</formula>
    </cfRule>
    <cfRule type="expression" dxfId="1780" priority="2235" stopIfTrue="1">
      <formula>O493&lt;1</formula>
    </cfRule>
    <cfRule type="expression" dxfId="1779" priority="2236">
      <formula>O493&gt;=1</formula>
    </cfRule>
  </conditionalFormatting>
  <conditionalFormatting sqref="R493">
    <cfRule type="expression" dxfId="1778" priority="2223" stopIfTrue="1">
      <formula>S493=""</formula>
    </cfRule>
    <cfRule type="expression" dxfId="1777" priority="2224" stopIfTrue="1">
      <formula>AND(S493&lt;&gt;"",R493&lt;1)</formula>
    </cfRule>
    <cfRule type="expression" dxfId="1776" priority="2225">
      <formula>AND(S493&lt;&gt;"",R493&gt;=1)</formula>
    </cfRule>
  </conditionalFormatting>
  <conditionalFormatting sqref="P493">
    <cfRule type="expression" dxfId="1775" priority="2197" stopIfTrue="1">
      <formula>P493=""</formula>
    </cfRule>
    <cfRule type="expression" dxfId="1774" priority="2198" stopIfTrue="1">
      <formula>P493&lt;=0</formula>
    </cfRule>
    <cfRule type="expression" dxfId="1773" priority="2199" stopIfTrue="1">
      <formula>P493&lt;1</formula>
    </cfRule>
    <cfRule type="expression" dxfId="1772" priority="2200">
      <formula>P493&gt;=1</formula>
    </cfRule>
  </conditionalFormatting>
  <conditionalFormatting sqref="P493">
    <cfRule type="expression" dxfId="1771" priority="2193" stopIfTrue="1">
      <formula>P493=""</formula>
    </cfRule>
    <cfRule type="expression" dxfId="1770" priority="2194" stopIfTrue="1">
      <formula>P493&lt;=0</formula>
    </cfRule>
    <cfRule type="expression" dxfId="1769" priority="2195" stopIfTrue="1">
      <formula>P493&lt;1</formula>
    </cfRule>
    <cfRule type="expression" dxfId="1768" priority="2196">
      <formula>P493&gt;=1</formula>
    </cfRule>
  </conditionalFormatting>
  <conditionalFormatting sqref="Q493">
    <cfRule type="expression" dxfId="1767" priority="2189" stopIfTrue="1">
      <formula>Q493=""</formula>
    </cfRule>
    <cfRule type="expression" dxfId="1766" priority="2190" stopIfTrue="1">
      <formula>Q493&lt;=0</formula>
    </cfRule>
    <cfRule type="expression" dxfId="1765" priority="2191" stopIfTrue="1">
      <formula>Q493&lt;1</formula>
    </cfRule>
    <cfRule type="expression" dxfId="1764" priority="2192">
      <formula>Q493&gt;=1</formula>
    </cfRule>
  </conditionalFormatting>
  <conditionalFormatting sqref="Q493">
    <cfRule type="expression" dxfId="1763" priority="2185" stopIfTrue="1">
      <formula>Q493=""</formula>
    </cfRule>
    <cfRule type="expression" dxfId="1762" priority="2186" stopIfTrue="1">
      <formula>Q493&lt;=0</formula>
    </cfRule>
    <cfRule type="expression" dxfId="1761" priority="2187" stopIfTrue="1">
      <formula>Q493&lt;1</formula>
    </cfRule>
    <cfRule type="expression" dxfId="1760" priority="2188">
      <formula>Q493&gt;=1</formula>
    </cfRule>
  </conditionalFormatting>
  <conditionalFormatting sqref="L493">
    <cfRule type="expression" dxfId="1759" priority="2178" stopIfTrue="1">
      <formula>L493=""</formula>
    </cfRule>
    <cfRule type="expression" dxfId="1758" priority="2179" stopIfTrue="1">
      <formula>L493&lt;=0</formula>
    </cfRule>
    <cfRule type="expression" dxfId="1757" priority="2180" stopIfTrue="1">
      <formula>L493&lt;1</formula>
    </cfRule>
    <cfRule type="expression" dxfId="1756" priority="2181">
      <formula>L493&gt;=1</formula>
    </cfRule>
  </conditionalFormatting>
  <conditionalFormatting sqref="N493">
    <cfRule type="expression" dxfId="1755" priority="2182" stopIfTrue="1">
      <formula>AND(O493="",P493="",Q493="")</formula>
    </cfRule>
    <cfRule type="expression" dxfId="1754" priority="2183" stopIfTrue="1">
      <formula>AND(OR(O493&lt;&gt;"",P493&lt;&gt;"",Q493&lt;&gt;""),OR(N493&lt;1,N493=""))</formula>
    </cfRule>
    <cfRule type="expression" dxfId="1753" priority="2184">
      <formula>AND(O493&lt;&gt;"",P493&lt;&gt;"",Q493&lt;&gt;"",N493&gt;=1)</formula>
    </cfRule>
  </conditionalFormatting>
  <conditionalFormatting sqref="Y476:AA480">
    <cfRule type="expression" dxfId="1752" priority="2174" stopIfTrue="1">
      <formula>Y476=""</formula>
    </cfRule>
    <cfRule type="expression" dxfId="1751" priority="2175" stopIfTrue="1">
      <formula>Y476&lt;=0</formula>
    </cfRule>
    <cfRule type="expression" dxfId="1750" priority="2176" stopIfTrue="1">
      <formula>Y476&lt;1</formula>
    </cfRule>
    <cfRule type="expression" dxfId="1749" priority="2177">
      <formula>Y476&gt;=1</formula>
    </cfRule>
  </conditionalFormatting>
  <conditionalFormatting sqref="T492:AA498">
    <cfRule type="expression" dxfId="1748" priority="2170" stopIfTrue="1">
      <formula>T492=""</formula>
    </cfRule>
    <cfRule type="expression" dxfId="1747" priority="2171" stopIfTrue="1">
      <formula>T492&lt;=0</formula>
    </cfRule>
    <cfRule type="expression" dxfId="1746" priority="2172" stopIfTrue="1">
      <formula>T492&lt;1</formula>
    </cfRule>
    <cfRule type="expression" dxfId="1745" priority="2173">
      <formula>T492&gt;=1</formula>
    </cfRule>
  </conditionalFormatting>
  <conditionalFormatting sqref="T474">
    <cfRule type="expression" dxfId="1744" priority="2167" stopIfTrue="1">
      <formula>U474=""</formula>
    </cfRule>
    <cfRule type="expression" dxfId="1743" priority="2168" stopIfTrue="1">
      <formula>AND(U474&lt;&gt;"",T474&lt;1)</formula>
    </cfRule>
    <cfRule type="expression" dxfId="1742" priority="2169">
      <formula>AND(U474&lt;&gt;"",T474&gt;=1)</formula>
    </cfRule>
  </conditionalFormatting>
  <conditionalFormatting sqref="V474">
    <cfRule type="expression" dxfId="1741" priority="2164" stopIfTrue="1">
      <formula>W474=""</formula>
    </cfRule>
    <cfRule type="expression" dxfId="1740" priority="2165" stopIfTrue="1">
      <formula>AND(W474&lt;&gt;"",V474&lt;1)</formula>
    </cfRule>
    <cfRule type="expression" dxfId="1739" priority="2166">
      <formula>AND(W474&lt;&gt;"",V474&gt;=1)</formula>
    </cfRule>
  </conditionalFormatting>
  <conditionalFormatting sqref="Y474">
    <cfRule type="expression" dxfId="1738" priority="2161" stopIfTrue="1">
      <formula>Z474=""</formula>
    </cfRule>
    <cfRule type="expression" dxfId="1737" priority="2162" stopIfTrue="1">
      <formula>AND(Z474&lt;&gt;"",Y474&lt;1)</formula>
    </cfRule>
    <cfRule type="expression" dxfId="1736" priority="2163">
      <formula>AND(Z474&lt;&gt;"",Y474&gt;=1)</formula>
    </cfRule>
  </conditionalFormatting>
  <conditionalFormatting sqref="AA474">
    <cfRule type="expression" dxfId="1735" priority="2158" stopIfTrue="1">
      <formula>AB474=""</formula>
    </cfRule>
    <cfRule type="expression" dxfId="1734" priority="2159" stopIfTrue="1">
      <formula>AND(AB474&lt;&gt;"",AA474&lt;1)</formula>
    </cfRule>
    <cfRule type="expression" dxfId="1733" priority="2160">
      <formula>AND(AB474&lt;&gt;"",AA474&gt;=1)</formula>
    </cfRule>
  </conditionalFormatting>
  <conditionalFormatting sqref="O513:Q513 S513 U513:W513 Y513 AA513 L513">
    <cfRule type="expression" dxfId="1732" priority="2154" stopIfTrue="1">
      <formula>L513=""</formula>
    </cfRule>
    <cfRule type="expression" dxfId="1731" priority="2155" stopIfTrue="1">
      <formula>L513&lt;=0</formula>
    </cfRule>
    <cfRule type="expression" dxfId="1730" priority="2156" stopIfTrue="1">
      <formula>L513&lt;1</formula>
    </cfRule>
    <cfRule type="expression" dxfId="1729" priority="2157">
      <formula>L513&gt;=1</formula>
    </cfRule>
  </conditionalFormatting>
  <conditionalFormatting sqref="T513">
    <cfRule type="expression" dxfId="1728" priority="2151" stopIfTrue="1">
      <formula>AND(U513="", V513="", W513="")</formula>
    </cfRule>
    <cfRule type="expression" dxfId="1727" priority="2152" stopIfTrue="1">
      <formula>AND(U513&lt;&gt;"",V513&lt;&gt;"",W513&lt;&gt;"",T513&lt;1)</formula>
    </cfRule>
    <cfRule type="expression" dxfId="1726" priority="2153">
      <formula>AND(U513&lt;&gt;"",V513&lt;&gt;"",W513&lt;&gt;"",T513&gt;=1)</formula>
    </cfRule>
  </conditionalFormatting>
  <conditionalFormatting sqref="R513 X513 Z513">
    <cfRule type="expression" dxfId="1725" priority="2148" stopIfTrue="1">
      <formula>S513=""</formula>
    </cfRule>
    <cfRule type="expression" dxfId="1724" priority="2149" stopIfTrue="1">
      <formula>AND(S513&lt;&gt;"",R513&lt;1)</formula>
    </cfRule>
    <cfRule type="expression" dxfId="1723" priority="2150">
      <formula>AND(S513&lt;&gt;"",R513&gt;=1)</formula>
    </cfRule>
  </conditionalFormatting>
  <conditionalFormatting sqref="T513">
    <cfRule type="expression" dxfId="1722" priority="2145" stopIfTrue="1">
      <formula>AND(U513="", V513="", W513="")</formula>
    </cfRule>
    <cfRule type="expression" dxfId="1721" priority="2146" stopIfTrue="1">
      <formula>AND(OR(U513&lt;&gt;"",V513&lt;&gt;"",W513&lt;&gt;""),OR(T513&lt;1,T513=""))</formula>
    </cfRule>
    <cfRule type="expression" dxfId="1720" priority="2147">
      <formula>AND(U513&lt;&gt;"",V513&lt;&gt;"",W513&lt;&gt;"",T513&gt;=1)</formula>
    </cfRule>
  </conditionalFormatting>
  <conditionalFormatting sqref="N513">
    <cfRule type="expression" dxfId="1719" priority="2142" stopIfTrue="1">
      <formula>AND(O513="",P513="",Q513="")</formula>
    </cfRule>
    <cfRule type="expression" dxfId="1718" priority="2143" stopIfTrue="1">
      <formula>AND(OR(O513&lt;&gt;"",P513&lt;&gt;"",Q513&lt;&gt;""),OR(N513&lt;1,N513=""))</formula>
    </cfRule>
    <cfRule type="expression" dxfId="1717" priority="2144">
      <formula>AND(O513&lt;&gt;"",P513&lt;&gt;"",Q513&lt;&gt;"",N513&gt;=1)</formula>
    </cfRule>
  </conditionalFormatting>
  <conditionalFormatting sqref="L505 AA505 Y505 U505:W505 S505 O505:Q505">
    <cfRule type="expression" dxfId="1716" priority="2138" stopIfTrue="1">
      <formula>L505=""</formula>
    </cfRule>
    <cfRule type="expression" dxfId="1715" priority="2139" stopIfTrue="1">
      <formula>L505&lt;=0</formula>
    </cfRule>
    <cfRule type="expression" dxfId="1714" priority="2140" stopIfTrue="1">
      <formula>L505&lt;1</formula>
    </cfRule>
    <cfRule type="expression" dxfId="1713" priority="2141">
      <formula>L505&gt;=1</formula>
    </cfRule>
  </conditionalFormatting>
  <conditionalFormatting sqref="T505">
    <cfRule type="expression" dxfId="1712" priority="2135" stopIfTrue="1">
      <formula>AND(U505="", V505="", W505="")</formula>
    </cfRule>
    <cfRule type="expression" dxfId="1711" priority="2136" stopIfTrue="1">
      <formula>AND(U505&lt;&gt;"",V505&lt;&gt;"",W505&lt;&gt;"",T505&lt;1)</formula>
    </cfRule>
    <cfRule type="expression" dxfId="1710" priority="2137">
      <formula>AND(U505&lt;&gt;"",V505&lt;&gt;"",W505&lt;&gt;"",T505&gt;=1)</formula>
    </cfRule>
  </conditionalFormatting>
  <conditionalFormatting sqref="Z505 X505 R505">
    <cfRule type="expression" dxfId="1709" priority="2132" stopIfTrue="1">
      <formula>S505=""</formula>
    </cfRule>
    <cfRule type="expression" dxfId="1708" priority="2133" stopIfTrue="1">
      <formula>AND(S505&lt;&gt;"",R505&lt;1)</formula>
    </cfRule>
    <cfRule type="expression" dxfId="1707" priority="2134">
      <formula>AND(S505&lt;&gt;"",R505&gt;=1)</formula>
    </cfRule>
  </conditionalFormatting>
  <conditionalFormatting sqref="T505">
    <cfRule type="expression" dxfId="1706" priority="2129" stopIfTrue="1">
      <formula>AND(U505="", V505="", W505="")</formula>
    </cfRule>
    <cfRule type="expression" dxfId="1705" priority="2130" stopIfTrue="1">
      <formula>AND(OR(U505&lt;&gt;"",V505&lt;&gt;"",W505&lt;&gt;""),OR(T505&lt;1,T505=""))</formula>
    </cfRule>
    <cfRule type="expression" dxfId="1704" priority="2131">
      <formula>AND(U505&lt;&gt;"",V505&lt;&gt;"",W505&lt;&gt;"",T505&gt;=1)</formula>
    </cfRule>
  </conditionalFormatting>
  <conditionalFormatting sqref="N505">
    <cfRule type="expression" dxfId="1703" priority="2126" stopIfTrue="1">
      <formula>AND(O505="",P505="",Q505="")</formula>
    </cfRule>
    <cfRule type="expression" dxfId="1702" priority="2127" stopIfTrue="1">
      <formula>AND(OR(O505&lt;&gt;"",P505&lt;&gt;"",Q505&lt;&gt;""),OR(N505&lt;1,N505=""))</formula>
    </cfRule>
    <cfRule type="expression" dxfId="1701" priority="2128">
      <formula>AND(O505&lt;&gt;"",P505&lt;&gt;"",Q505&lt;&gt;"",N505&gt;=1)</formula>
    </cfRule>
  </conditionalFormatting>
  <conditionalFormatting sqref="L510 Y510 S510 O510:Q510 U510:W510 AA510">
    <cfRule type="expression" dxfId="1700" priority="2122" stopIfTrue="1">
      <formula>L510=""</formula>
    </cfRule>
    <cfRule type="expression" dxfId="1699" priority="2123" stopIfTrue="1">
      <formula>L510&lt;=0</formula>
    </cfRule>
    <cfRule type="expression" dxfId="1698" priority="2124" stopIfTrue="1">
      <formula>L510&lt;1</formula>
    </cfRule>
    <cfRule type="expression" dxfId="1697" priority="2125">
      <formula>L510&gt;=1</formula>
    </cfRule>
  </conditionalFormatting>
  <conditionalFormatting sqref="T510">
    <cfRule type="expression" dxfId="1696" priority="2119" stopIfTrue="1">
      <formula>AND(U510="", V510="", W510="")</formula>
    </cfRule>
    <cfRule type="expression" dxfId="1695" priority="2120" stopIfTrue="1">
      <formula>AND(U510&lt;&gt;"",V510&lt;&gt;"",W510&lt;&gt;"",T510&lt;1)</formula>
    </cfRule>
    <cfRule type="expression" dxfId="1694" priority="2121">
      <formula>AND(U510&lt;&gt;"",V510&lt;&gt;"",W510&lt;&gt;"",T510&gt;=1)</formula>
    </cfRule>
  </conditionalFormatting>
  <conditionalFormatting sqref="Z510 X510 R510">
    <cfRule type="expression" dxfId="1693" priority="2116" stopIfTrue="1">
      <formula>S510=""</formula>
    </cfRule>
    <cfRule type="expression" dxfId="1692" priority="2117" stopIfTrue="1">
      <formula>AND(S510&lt;&gt;"",R510&lt;1)</formula>
    </cfRule>
    <cfRule type="expression" dxfId="1691" priority="2118">
      <formula>AND(S510&lt;&gt;"",R510&gt;=1)</formula>
    </cfRule>
  </conditionalFormatting>
  <conditionalFormatting sqref="T510">
    <cfRule type="expression" dxfId="1690" priority="2113" stopIfTrue="1">
      <formula>AND(U510="", V510="", W510="")</formula>
    </cfRule>
    <cfRule type="expression" dxfId="1689" priority="2114" stopIfTrue="1">
      <formula>AND(OR(U510&lt;&gt;"",V510&lt;&gt;"",W510&lt;&gt;""),OR(T510&lt;1,T510=""))</formula>
    </cfRule>
    <cfRule type="expression" dxfId="1688" priority="2115">
      <formula>AND(U510&lt;&gt;"",V510&lt;&gt;"",W510&lt;&gt;"",T510&gt;=1)</formula>
    </cfRule>
  </conditionalFormatting>
  <conditionalFormatting sqref="N510">
    <cfRule type="expression" dxfId="1687" priority="2110" stopIfTrue="1">
      <formula>AND(O510="",P510="",Q510="")</formula>
    </cfRule>
    <cfRule type="expression" dxfId="1686" priority="2111" stopIfTrue="1">
      <formula>AND(OR(O510&lt;&gt;"",P510&lt;&gt;"",Q510&lt;&gt;""),OR(N510&lt;1,N510=""))</formula>
    </cfRule>
    <cfRule type="expression" dxfId="1685" priority="2112">
      <formula>AND(O510&lt;&gt;"",P510&lt;&gt;"",Q510&lt;&gt;"",N510&gt;=1)</formula>
    </cfRule>
  </conditionalFormatting>
  <conditionalFormatting sqref="O535:Q535 S535 U535:W535 Y535 AA535 L535">
    <cfRule type="expression" dxfId="1684" priority="2090" stopIfTrue="1">
      <formula>L535=""</formula>
    </cfRule>
    <cfRule type="expression" dxfId="1683" priority="2091" stopIfTrue="1">
      <formula>L535&lt;=0</formula>
    </cfRule>
    <cfRule type="expression" dxfId="1682" priority="2092" stopIfTrue="1">
      <formula>L535&lt;1</formula>
    </cfRule>
    <cfRule type="expression" dxfId="1681" priority="2093">
      <formula>L535&gt;=1</formula>
    </cfRule>
  </conditionalFormatting>
  <conditionalFormatting sqref="T535">
    <cfRule type="expression" dxfId="1680" priority="2087" stopIfTrue="1">
      <formula>AND(U535="", V535="", W535="")</formula>
    </cfRule>
    <cfRule type="expression" dxfId="1679" priority="2088" stopIfTrue="1">
      <formula>AND(U535&lt;&gt;"",V535&lt;&gt;"",W535&lt;&gt;"",T535&lt;1)</formula>
    </cfRule>
    <cfRule type="expression" dxfId="1678" priority="2089">
      <formula>AND(U535&lt;&gt;"",V535&lt;&gt;"",W535&lt;&gt;"",T535&gt;=1)</formula>
    </cfRule>
  </conditionalFormatting>
  <conditionalFormatting sqref="R535 X535 Z535">
    <cfRule type="expression" dxfId="1677" priority="2084" stopIfTrue="1">
      <formula>S535=""</formula>
    </cfRule>
    <cfRule type="expression" dxfId="1676" priority="2085" stopIfTrue="1">
      <formula>AND(S535&lt;&gt;"",R535&lt;1)</formula>
    </cfRule>
    <cfRule type="expression" dxfId="1675" priority="2086">
      <formula>AND(S535&lt;&gt;"",R535&gt;=1)</formula>
    </cfRule>
  </conditionalFormatting>
  <conditionalFormatting sqref="T535">
    <cfRule type="expression" dxfId="1674" priority="2081" stopIfTrue="1">
      <formula>AND(U535="", V535="", W535="")</formula>
    </cfRule>
    <cfRule type="expression" dxfId="1673" priority="2082" stopIfTrue="1">
      <formula>AND(OR(U535&lt;&gt;"",V535&lt;&gt;"",W535&lt;&gt;""),OR(T535&lt;1,T535=""))</formula>
    </cfRule>
    <cfRule type="expression" dxfId="1672" priority="2083">
      <formula>AND(U535&lt;&gt;"",V535&lt;&gt;"",W535&lt;&gt;"",T535&gt;=1)</formula>
    </cfRule>
  </conditionalFormatting>
  <conditionalFormatting sqref="N535">
    <cfRule type="expression" dxfId="1671" priority="2078" stopIfTrue="1">
      <formula>AND(O535="",P535="",Q535="")</formula>
    </cfRule>
    <cfRule type="expression" dxfId="1670" priority="2079" stopIfTrue="1">
      <formula>AND(OR(O535&lt;&gt;"",P535&lt;&gt;"",Q535&lt;&gt;""),OR(N535&lt;1,N535=""))</formula>
    </cfRule>
    <cfRule type="expression" dxfId="1669" priority="2080">
      <formula>AND(O535&lt;&gt;"",P535&lt;&gt;"",Q535&lt;&gt;"",N535&gt;=1)</formula>
    </cfRule>
  </conditionalFormatting>
  <conditionalFormatting sqref="O527:Q527 S527 L527 U527:W527 Y527 AA527">
    <cfRule type="expression" dxfId="1668" priority="2074" stopIfTrue="1">
      <formula>L527=""</formula>
    </cfRule>
    <cfRule type="expression" dxfId="1667" priority="2075" stopIfTrue="1">
      <formula>L527&lt;=0</formula>
    </cfRule>
    <cfRule type="expression" dxfId="1666" priority="2076" stopIfTrue="1">
      <formula>L527&lt;1</formula>
    </cfRule>
    <cfRule type="expression" dxfId="1665" priority="2077">
      <formula>L527&gt;=1</formula>
    </cfRule>
  </conditionalFormatting>
  <conditionalFormatting sqref="T527">
    <cfRule type="expression" dxfId="1664" priority="2071" stopIfTrue="1">
      <formula>AND(U527="", V527="", W527="")</formula>
    </cfRule>
    <cfRule type="expression" dxfId="1663" priority="2072" stopIfTrue="1">
      <formula>AND(U527&lt;&gt;"",V527&lt;&gt;"",W527&lt;&gt;"",T527&lt;1)</formula>
    </cfRule>
    <cfRule type="expression" dxfId="1662" priority="2073">
      <formula>AND(U527&lt;&gt;"",V527&lt;&gt;"",W527&lt;&gt;"",T527&gt;=1)</formula>
    </cfRule>
  </conditionalFormatting>
  <conditionalFormatting sqref="R527 X527 Z527">
    <cfRule type="expression" dxfId="1661" priority="2068" stopIfTrue="1">
      <formula>S527=""</formula>
    </cfRule>
    <cfRule type="expression" dxfId="1660" priority="2069" stopIfTrue="1">
      <formula>AND(S527&lt;&gt;"",R527&lt;1)</formula>
    </cfRule>
    <cfRule type="expression" dxfId="1659" priority="2070">
      <formula>AND(S527&lt;&gt;"",R527&gt;=1)</formula>
    </cfRule>
  </conditionalFormatting>
  <conditionalFormatting sqref="T527">
    <cfRule type="expression" dxfId="1658" priority="2065" stopIfTrue="1">
      <formula>AND(U527="", V527="", W527="")</formula>
    </cfRule>
    <cfRule type="expression" dxfId="1657" priority="2066" stopIfTrue="1">
      <formula>AND(OR(U527&lt;&gt;"",V527&lt;&gt;"",W527&lt;&gt;""),OR(T527&lt;1,T527=""))</formula>
    </cfRule>
    <cfRule type="expression" dxfId="1656" priority="2067">
      <formula>AND(U527&lt;&gt;"",V527&lt;&gt;"",W527&lt;&gt;"",T527&gt;=1)</formula>
    </cfRule>
  </conditionalFormatting>
  <conditionalFormatting sqref="N527">
    <cfRule type="expression" dxfId="1655" priority="2062" stopIfTrue="1">
      <formula>AND(O527="",P527="",Q527="")</formula>
    </cfRule>
    <cfRule type="expression" dxfId="1654" priority="2063" stopIfTrue="1">
      <formula>AND(OR(O527&lt;&gt;"",P527&lt;&gt;"",Q527&lt;&gt;""),OR(N527&lt;1,N527=""))</formula>
    </cfRule>
    <cfRule type="expression" dxfId="1653" priority="2064">
      <formula>AND(O527&lt;&gt;"",P527&lt;&gt;"",Q527&lt;&gt;"",N527&gt;=1)</formula>
    </cfRule>
  </conditionalFormatting>
  <conditionalFormatting sqref="O532:Q532 S532 Y532 L532 U532:W532 AA532">
    <cfRule type="expression" dxfId="1652" priority="2058" stopIfTrue="1">
      <formula>L532=""</formula>
    </cfRule>
    <cfRule type="expression" dxfId="1651" priority="2059" stopIfTrue="1">
      <formula>L532&lt;=0</formula>
    </cfRule>
    <cfRule type="expression" dxfId="1650" priority="2060" stopIfTrue="1">
      <formula>L532&lt;1</formula>
    </cfRule>
    <cfRule type="expression" dxfId="1649" priority="2061">
      <formula>L532&gt;=1</formula>
    </cfRule>
  </conditionalFormatting>
  <conditionalFormatting sqref="T532">
    <cfRule type="expression" dxfId="1648" priority="2055" stopIfTrue="1">
      <formula>AND(U532="", V532="", W532="")</formula>
    </cfRule>
    <cfRule type="expression" dxfId="1647" priority="2056" stopIfTrue="1">
      <formula>AND(U532&lt;&gt;"",V532&lt;&gt;"",W532&lt;&gt;"",T532&lt;1)</formula>
    </cfRule>
    <cfRule type="expression" dxfId="1646" priority="2057">
      <formula>AND(U532&lt;&gt;"",V532&lt;&gt;"",W532&lt;&gt;"",T532&gt;=1)</formula>
    </cfRule>
  </conditionalFormatting>
  <conditionalFormatting sqref="R532 X532 Z532">
    <cfRule type="expression" dxfId="1645" priority="2052" stopIfTrue="1">
      <formula>S532=""</formula>
    </cfRule>
    <cfRule type="expression" dxfId="1644" priority="2053" stopIfTrue="1">
      <formula>AND(S532&lt;&gt;"",R532&lt;1)</formula>
    </cfRule>
    <cfRule type="expression" dxfId="1643" priority="2054">
      <formula>AND(S532&lt;&gt;"",R532&gt;=1)</formula>
    </cfRule>
  </conditionalFormatting>
  <conditionalFormatting sqref="T532">
    <cfRule type="expression" dxfId="1642" priority="2049" stopIfTrue="1">
      <formula>AND(U532="", V532="", W532="")</formula>
    </cfRule>
    <cfRule type="expression" dxfId="1641" priority="2050" stopIfTrue="1">
      <formula>AND(OR(U532&lt;&gt;"",V532&lt;&gt;"",W532&lt;&gt;""),OR(T532&lt;1,T532=""))</formula>
    </cfRule>
    <cfRule type="expression" dxfId="1640" priority="2051">
      <formula>AND(U532&lt;&gt;"",V532&lt;&gt;"",W532&lt;&gt;"",T532&gt;=1)</formula>
    </cfRule>
  </conditionalFormatting>
  <conditionalFormatting sqref="N532">
    <cfRule type="expression" dxfId="1639" priority="2046" stopIfTrue="1">
      <formula>AND(O532="",P532="",Q532="")</formula>
    </cfRule>
    <cfRule type="expression" dxfId="1638" priority="2047" stopIfTrue="1">
      <formula>AND(OR(O532&lt;&gt;"",P532&lt;&gt;"",Q532&lt;&gt;""),OR(N532&lt;1,N532=""))</formula>
    </cfRule>
    <cfRule type="expression" dxfId="1637" priority="2048">
      <formula>AND(O532&lt;&gt;"",P532&lt;&gt;"",Q532&lt;&gt;"",N532&gt;=1)</formula>
    </cfRule>
  </conditionalFormatting>
  <conditionalFormatting sqref="O554:Q554 S554 U554:W554 Y554 AA554 L554">
    <cfRule type="expression" dxfId="1636" priority="2042" stopIfTrue="1">
      <formula>L554=""</formula>
    </cfRule>
    <cfRule type="expression" dxfId="1635" priority="2043" stopIfTrue="1">
      <formula>L554&lt;=0</formula>
    </cfRule>
    <cfRule type="expression" dxfId="1634" priority="2044" stopIfTrue="1">
      <formula>L554&lt;1</formula>
    </cfRule>
    <cfRule type="expression" dxfId="1633" priority="2045">
      <formula>L554&gt;=1</formula>
    </cfRule>
  </conditionalFormatting>
  <conditionalFormatting sqref="T554">
    <cfRule type="expression" dxfId="1632" priority="2039" stopIfTrue="1">
      <formula>AND(U554="", V554="", W554="")</formula>
    </cfRule>
    <cfRule type="expression" dxfId="1631" priority="2040" stopIfTrue="1">
      <formula>AND(U554&lt;&gt;"",V554&lt;&gt;"",W554&lt;&gt;"",T554&lt;1)</formula>
    </cfRule>
    <cfRule type="expression" dxfId="1630" priority="2041">
      <formula>AND(U554&lt;&gt;"",V554&lt;&gt;"",W554&lt;&gt;"",T554&gt;=1)</formula>
    </cfRule>
  </conditionalFormatting>
  <conditionalFormatting sqref="R554 X554 Z554">
    <cfRule type="expression" dxfId="1629" priority="2036" stopIfTrue="1">
      <formula>S554=""</formula>
    </cfRule>
    <cfRule type="expression" dxfId="1628" priority="2037" stopIfTrue="1">
      <formula>AND(S554&lt;&gt;"",R554&lt;1)</formula>
    </cfRule>
    <cfRule type="expression" dxfId="1627" priority="2038">
      <formula>AND(S554&lt;&gt;"",R554&gt;=1)</formula>
    </cfRule>
  </conditionalFormatting>
  <conditionalFormatting sqref="T554">
    <cfRule type="expression" dxfId="1626" priority="2033" stopIfTrue="1">
      <formula>AND(U554="", V554="", W554="")</formula>
    </cfRule>
    <cfRule type="expression" dxfId="1625" priority="2034" stopIfTrue="1">
      <formula>AND(OR(U554&lt;&gt;"",V554&lt;&gt;"",W554&lt;&gt;""),OR(T554&lt;1,T554=""))</formula>
    </cfRule>
    <cfRule type="expression" dxfId="1624" priority="2035">
      <formula>AND(U554&lt;&gt;"",V554&lt;&gt;"",W554&lt;&gt;"",T554&gt;=1)</formula>
    </cfRule>
  </conditionalFormatting>
  <conditionalFormatting sqref="N554">
    <cfRule type="expression" dxfId="1623" priority="2030" stopIfTrue="1">
      <formula>AND(O554="",P554="",Q554="")</formula>
    </cfRule>
    <cfRule type="expression" dxfId="1622" priority="2031" stopIfTrue="1">
      <formula>AND(OR(O554&lt;&gt;"",P554&lt;&gt;"",Q554&lt;&gt;""),OR(N554&lt;1,N554=""))</formula>
    </cfRule>
    <cfRule type="expression" dxfId="1621" priority="2032">
      <formula>AND(O554&lt;&gt;"",P554&lt;&gt;"",Q554&lt;&gt;"",N554&gt;=1)</formula>
    </cfRule>
  </conditionalFormatting>
  <conditionalFormatting sqref="O547:Q547 S547 U547:W547 Y547 AA547 L547">
    <cfRule type="expression" dxfId="1620" priority="2026" stopIfTrue="1">
      <formula>L547=""</formula>
    </cfRule>
    <cfRule type="expression" dxfId="1619" priority="2027" stopIfTrue="1">
      <formula>L547&lt;=0</formula>
    </cfRule>
    <cfRule type="expression" dxfId="1618" priority="2028" stopIfTrue="1">
      <formula>L547&lt;1</formula>
    </cfRule>
    <cfRule type="expression" dxfId="1617" priority="2029">
      <formula>L547&gt;=1</formula>
    </cfRule>
  </conditionalFormatting>
  <conditionalFormatting sqref="O547:Q547 S547 U547:W547 Y547 AA547 L547">
    <cfRule type="expression" dxfId="1616" priority="2022" stopIfTrue="1">
      <formula>L547=""</formula>
    </cfRule>
    <cfRule type="expression" dxfId="1615" priority="2023" stopIfTrue="1">
      <formula>L547&lt;=0</formula>
    </cfRule>
    <cfRule type="expression" dxfId="1614" priority="2024" stopIfTrue="1">
      <formula>L547&lt;1</formula>
    </cfRule>
    <cfRule type="expression" dxfId="1613" priority="2025">
      <formula>L547&gt;=1</formula>
    </cfRule>
  </conditionalFormatting>
  <conditionalFormatting sqref="T547">
    <cfRule type="expression" dxfId="1612" priority="2019" stopIfTrue="1">
      <formula>AND(U547="", V547="", W547="")</formula>
    </cfRule>
    <cfRule type="expression" dxfId="1611" priority="2020" stopIfTrue="1">
      <formula>AND(U547&lt;&gt;"",V547&lt;&gt;"",W547&lt;&gt;"",T547&lt;1)</formula>
    </cfRule>
    <cfRule type="expression" dxfId="1610" priority="2021">
      <formula>AND(U547&lt;&gt;"",V547&lt;&gt;"",W547&lt;&gt;"",T547&gt;=1)</formula>
    </cfRule>
  </conditionalFormatting>
  <conditionalFormatting sqref="R547 X547 Z547">
    <cfRule type="expression" dxfId="1609" priority="2016" stopIfTrue="1">
      <formula>S547=""</formula>
    </cfRule>
    <cfRule type="expression" dxfId="1608" priority="2017" stopIfTrue="1">
      <formula>AND(S547&lt;&gt;"",R547&lt;1)</formula>
    </cfRule>
    <cfRule type="expression" dxfId="1607" priority="2018">
      <formula>AND(S547&lt;&gt;"",R547&gt;=1)</formula>
    </cfRule>
  </conditionalFormatting>
  <conditionalFormatting sqref="T547">
    <cfRule type="expression" dxfId="1606" priority="2013" stopIfTrue="1">
      <formula>AND(U547="", V547="", W547="")</formula>
    </cfRule>
    <cfRule type="expression" dxfId="1605" priority="2014" stopIfTrue="1">
      <formula>AND(OR(U547&lt;&gt;"",V547&lt;&gt;"",W547&lt;&gt;""),OR(T547&lt;1,T547=""))</formula>
    </cfRule>
    <cfRule type="expression" dxfId="1604" priority="2015">
      <formula>AND(U547&lt;&gt;"",V547&lt;&gt;"",W547&lt;&gt;"",T547&gt;=1)</formula>
    </cfRule>
  </conditionalFormatting>
  <conditionalFormatting sqref="N547">
    <cfRule type="expression" dxfId="1603" priority="2010" stopIfTrue="1">
      <formula>AND(O547="",P547="",Q547="")</formula>
    </cfRule>
    <cfRule type="expression" dxfId="1602" priority="2011" stopIfTrue="1">
      <formula>AND(OR(O547&lt;&gt;"",P547&lt;&gt;"",Q547&lt;&gt;""),OR(N547&lt;1,N547=""))</formula>
    </cfRule>
    <cfRule type="expression" dxfId="1601" priority="2012">
      <formula>AND(O547&lt;&gt;"",P547&lt;&gt;"",Q547&lt;&gt;"",N547&gt;=1)</formula>
    </cfRule>
  </conditionalFormatting>
  <conditionalFormatting sqref="L552 Y552 S552 O552:Q552 U552:W552 AA552">
    <cfRule type="expression" dxfId="1600" priority="2006" stopIfTrue="1">
      <formula>L552=""</formula>
    </cfRule>
    <cfRule type="expression" dxfId="1599" priority="2007" stopIfTrue="1">
      <formula>L552&lt;=0</formula>
    </cfRule>
    <cfRule type="expression" dxfId="1598" priority="2008" stopIfTrue="1">
      <formula>L552&lt;1</formula>
    </cfRule>
    <cfRule type="expression" dxfId="1597" priority="2009">
      <formula>L552&gt;=1</formula>
    </cfRule>
  </conditionalFormatting>
  <conditionalFormatting sqref="T552">
    <cfRule type="expression" dxfId="1596" priority="2003" stopIfTrue="1">
      <formula>AND(U552="", V552="", W552="")</formula>
    </cfRule>
    <cfRule type="expression" dxfId="1595" priority="2004" stopIfTrue="1">
      <formula>AND(U552&lt;&gt;"",V552&lt;&gt;"",W552&lt;&gt;"",T552&lt;1)</formula>
    </cfRule>
    <cfRule type="expression" dxfId="1594" priority="2005">
      <formula>AND(U552&lt;&gt;"",V552&lt;&gt;"",W552&lt;&gt;"",T552&gt;=1)</formula>
    </cfRule>
  </conditionalFormatting>
  <conditionalFormatting sqref="Z552 X552 R552">
    <cfRule type="expression" dxfId="1593" priority="2000" stopIfTrue="1">
      <formula>S552=""</formula>
    </cfRule>
    <cfRule type="expression" dxfId="1592" priority="2001" stopIfTrue="1">
      <formula>AND(S552&lt;&gt;"",R552&lt;1)</formula>
    </cfRule>
    <cfRule type="expression" dxfId="1591" priority="2002">
      <formula>AND(S552&lt;&gt;"",R552&gt;=1)</formula>
    </cfRule>
  </conditionalFormatting>
  <conditionalFormatting sqref="T552">
    <cfRule type="expression" dxfId="1590" priority="1997" stopIfTrue="1">
      <formula>AND(U552="", V552="", W552="")</formula>
    </cfRule>
    <cfRule type="expression" dxfId="1589" priority="1998" stopIfTrue="1">
      <formula>AND(OR(U552&lt;&gt;"",V552&lt;&gt;"",W552&lt;&gt;""),OR(T552&lt;1,T552=""))</formula>
    </cfRule>
    <cfRule type="expression" dxfId="1588" priority="1999">
      <formula>AND(U552&lt;&gt;"",V552&lt;&gt;"",W552&lt;&gt;"",T552&gt;=1)</formula>
    </cfRule>
  </conditionalFormatting>
  <conditionalFormatting sqref="N552">
    <cfRule type="expression" dxfId="1587" priority="1994" stopIfTrue="1">
      <formula>AND(O552="",P552="",Q552="")</formula>
    </cfRule>
    <cfRule type="expression" dxfId="1586" priority="1995" stopIfTrue="1">
      <formula>AND(OR(O552&lt;&gt;"",P552&lt;&gt;"",Q552&lt;&gt;""),OR(N552&lt;1,N552=""))</formula>
    </cfRule>
    <cfRule type="expression" dxfId="1585" priority="1996">
      <formula>AND(O552&lt;&gt;"",P552&lt;&gt;"",Q552&lt;&gt;"",N552&gt;=1)</formula>
    </cfRule>
  </conditionalFormatting>
  <conditionalFormatting sqref="V120">
    <cfRule type="expression" dxfId="1584" priority="1990" stopIfTrue="1">
      <formula>V120=""</formula>
    </cfRule>
    <cfRule type="expression" dxfId="1583" priority="1991" stopIfTrue="1">
      <formula>V120&lt;=0</formula>
    </cfRule>
    <cfRule type="expression" dxfId="1582" priority="1992" stopIfTrue="1">
      <formula>V120&lt;1</formula>
    </cfRule>
    <cfRule type="expression" dxfId="1581" priority="1993">
      <formula>V120&gt;=1</formula>
    </cfRule>
  </conditionalFormatting>
  <conditionalFormatting sqref="Y120">
    <cfRule type="expression" dxfId="1580" priority="1986" stopIfTrue="1">
      <formula>Y120=""</formula>
    </cfRule>
    <cfRule type="expression" dxfId="1579" priority="1987" stopIfTrue="1">
      <formula>Y120&lt;=0</formula>
    </cfRule>
    <cfRule type="expression" dxfId="1578" priority="1988" stopIfTrue="1">
      <formula>Y120&lt;1</formula>
    </cfRule>
    <cfRule type="expression" dxfId="1577" priority="1989">
      <formula>Y120&gt;=1</formula>
    </cfRule>
  </conditionalFormatting>
  <conditionalFormatting sqref="AA120">
    <cfRule type="expression" dxfId="1576" priority="1982" stopIfTrue="1">
      <formula>AA120=""</formula>
    </cfRule>
    <cfRule type="expression" dxfId="1575" priority="1983" stopIfTrue="1">
      <formula>AA120&lt;=0</formula>
    </cfRule>
    <cfRule type="expression" dxfId="1574" priority="1984" stopIfTrue="1">
      <formula>AA120&lt;1</formula>
    </cfRule>
    <cfRule type="expression" dxfId="1573" priority="1985">
      <formula>AA120&gt;=1</formula>
    </cfRule>
  </conditionalFormatting>
  <conditionalFormatting sqref="T130">
    <cfRule type="expression" dxfId="1572" priority="1978" stopIfTrue="1">
      <formula>T130=""</formula>
    </cfRule>
    <cfRule type="expression" dxfId="1571" priority="1979" stopIfTrue="1">
      <formula>T130&lt;=0</formula>
    </cfRule>
    <cfRule type="expression" dxfId="1570" priority="1980" stopIfTrue="1">
      <formula>T130&lt;1</formula>
    </cfRule>
    <cfRule type="expression" dxfId="1569" priority="1981">
      <formula>T130&gt;=1</formula>
    </cfRule>
  </conditionalFormatting>
  <conditionalFormatting sqref="T130">
    <cfRule type="expression" dxfId="1568" priority="1974" stopIfTrue="1">
      <formula>T130=""</formula>
    </cfRule>
    <cfRule type="expression" dxfId="1567" priority="1975" stopIfTrue="1">
      <formula>T130&lt;=0</formula>
    </cfRule>
    <cfRule type="expression" dxfId="1566" priority="1976" stopIfTrue="1">
      <formula>T130&lt;1</formula>
    </cfRule>
    <cfRule type="expression" dxfId="1565" priority="1977">
      <formula>T130&gt;=1</formula>
    </cfRule>
  </conditionalFormatting>
  <conditionalFormatting sqref="AA219">
    <cfRule type="expression" dxfId="1564" priority="1970" stopIfTrue="1">
      <formula>AA219=""</formula>
    </cfRule>
    <cfRule type="expression" dxfId="1563" priority="1971" stopIfTrue="1">
      <formula>AA219&lt;=0</formula>
    </cfRule>
    <cfRule type="expression" dxfId="1562" priority="1972" stopIfTrue="1">
      <formula>AA219&lt;1</formula>
    </cfRule>
    <cfRule type="expression" dxfId="1561" priority="1973">
      <formula>AA219&gt;=1</formula>
    </cfRule>
  </conditionalFormatting>
  <conditionalFormatting sqref="AA219">
    <cfRule type="expression" dxfId="1560" priority="1966" stopIfTrue="1">
      <formula>AA219=""</formula>
    </cfRule>
    <cfRule type="expression" dxfId="1559" priority="1967" stopIfTrue="1">
      <formula>AA219&lt;=0</formula>
    </cfRule>
    <cfRule type="expression" dxfId="1558" priority="1968" stopIfTrue="1">
      <formula>AA219&lt;1</formula>
    </cfRule>
    <cfRule type="expression" dxfId="1557" priority="1969">
      <formula>AA219&gt;=1</formula>
    </cfRule>
  </conditionalFormatting>
  <conditionalFormatting sqref="Y219">
    <cfRule type="expression" dxfId="1556" priority="1962" stopIfTrue="1">
      <formula>Y219=""</formula>
    </cfRule>
    <cfRule type="expression" dxfId="1555" priority="1963" stopIfTrue="1">
      <formula>Y219&lt;=0</formula>
    </cfRule>
    <cfRule type="expression" dxfId="1554" priority="1964" stopIfTrue="1">
      <formula>Y219&lt;1</formula>
    </cfRule>
    <cfRule type="expression" dxfId="1553" priority="1965">
      <formula>Y219&gt;=1</formula>
    </cfRule>
  </conditionalFormatting>
  <conditionalFormatting sqref="Y219">
    <cfRule type="expression" dxfId="1552" priority="1958" stopIfTrue="1">
      <formula>Y219=""</formula>
    </cfRule>
    <cfRule type="expression" dxfId="1551" priority="1959" stopIfTrue="1">
      <formula>Y219&lt;=0</formula>
    </cfRule>
    <cfRule type="expression" dxfId="1550" priority="1960" stopIfTrue="1">
      <formula>Y219&lt;1</formula>
    </cfRule>
    <cfRule type="expression" dxfId="1549" priority="1961">
      <formula>Y219&gt;=1</formula>
    </cfRule>
  </conditionalFormatting>
  <conditionalFormatting sqref="V219">
    <cfRule type="expression" dxfId="1548" priority="1954" stopIfTrue="1">
      <formula>V219=""</formula>
    </cfRule>
    <cfRule type="expression" dxfId="1547" priority="1955" stopIfTrue="1">
      <formula>V219&lt;=0</formula>
    </cfRule>
    <cfRule type="expression" dxfId="1546" priority="1956" stopIfTrue="1">
      <formula>V219&lt;1</formula>
    </cfRule>
    <cfRule type="expression" dxfId="1545" priority="1957">
      <formula>V219&gt;=1</formula>
    </cfRule>
  </conditionalFormatting>
  <conditionalFormatting sqref="V219">
    <cfRule type="expression" dxfId="1544" priority="1950" stopIfTrue="1">
      <formula>V219=""</formula>
    </cfRule>
    <cfRule type="expression" dxfId="1543" priority="1951" stopIfTrue="1">
      <formula>V219&lt;=0</formula>
    </cfRule>
    <cfRule type="expression" dxfId="1542" priority="1952" stopIfTrue="1">
      <formula>V219&lt;1</formula>
    </cfRule>
    <cfRule type="expression" dxfId="1541" priority="1953">
      <formula>V219&gt;=1</formula>
    </cfRule>
  </conditionalFormatting>
  <conditionalFormatting sqref="V225">
    <cfRule type="expression" dxfId="1540" priority="1946" stopIfTrue="1">
      <formula>V225=""</formula>
    </cfRule>
    <cfRule type="expression" dxfId="1539" priority="1947" stopIfTrue="1">
      <formula>V225&lt;=0</formula>
    </cfRule>
    <cfRule type="expression" dxfId="1538" priority="1948" stopIfTrue="1">
      <formula>V225&lt;1</formula>
    </cfRule>
    <cfRule type="expression" dxfId="1537" priority="1949">
      <formula>V225&gt;=1</formula>
    </cfRule>
  </conditionalFormatting>
  <conditionalFormatting sqref="V225">
    <cfRule type="expression" dxfId="1536" priority="1942" stopIfTrue="1">
      <formula>V225=""</formula>
    </cfRule>
    <cfRule type="expression" dxfId="1535" priority="1943" stopIfTrue="1">
      <formula>V225&lt;=0</formula>
    </cfRule>
    <cfRule type="expression" dxfId="1534" priority="1944" stopIfTrue="1">
      <formula>V225&lt;1</formula>
    </cfRule>
    <cfRule type="expression" dxfId="1533" priority="1945">
      <formula>V225&gt;=1</formula>
    </cfRule>
  </conditionalFormatting>
  <conditionalFormatting sqref="Y225">
    <cfRule type="expression" dxfId="1532" priority="1938" stopIfTrue="1">
      <formula>Y225=""</formula>
    </cfRule>
    <cfRule type="expression" dxfId="1531" priority="1939" stopIfTrue="1">
      <formula>Y225&lt;=0</formula>
    </cfRule>
    <cfRule type="expression" dxfId="1530" priority="1940" stopIfTrue="1">
      <formula>Y225&lt;1</formula>
    </cfRule>
    <cfRule type="expression" dxfId="1529" priority="1941">
      <formula>Y225&gt;=1</formula>
    </cfRule>
  </conditionalFormatting>
  <conditionalFormatting sqref="Y225">
    <cfRule type="expression" dxfId="1528" priority="1934" stopIfTrue="1">
      <formula>Y225=""</formula>
    </cfRule>
    <cfRule type="expression" dxfId="1527" priority="1935" stopIfTrue="1">
      <formula>Y225&lt;=0</formula>
    </cfRule>
    <cfRule type="expression" dxfId="1526" priority="1936" stopIfTrue="1">
      <formula>Y225&lt;1</formula>
    </cfRule>
    <cfRule type="expression" dxfId="1525" priority="1937">
      <formula>Y225&gt;=1</formula>
    </cfRule>
  </conditionalFormatting>
  <conditionalFormatting sqref="AA225">
    <cfRule type="expression" dxfId="1524" priority="1930" stopIfTrue="1">
      <formula>AA225=""</formula>
    </cfRule>
    <cfRule type="expression" dxfId="1523" priority="1931" stopIfTrue="1">
      <formula>AA225&lt;=0</formula>
    </cfRule>
    <cfRule type="expression" dxfId="1522" priority="1932" stopIfTrue="1">
      <formula>AA225&lt;1</formula>
    </cfRule>
    <cfRule type="expression" dxfId="1521" priority="1933">
      <formula>AA225&gt;=1</formula>
    </cfRule>
  </conditionalFormatting>
  <conditionalFormatting sqref="AA225">
    <cfRule type="expression" dxfId="1520" priority="1926" stopIfTrue="1">
      <formula>AA225=""</formula>
    </cfRule>
    <cfRule type="expression" dxfId="1519" priority="1927" stopIfTrue="1">
      <formula>AA225&lt;=0</formula>
    </cfRule>
    <cfRule type="expression" dxfId="1518" priority="1928" stopIfTrue="1">
      <formula>AA225&lt;1</formula>
    </cfRule>
    <cfRule type="expression" dxfId="1517" priority="1929">
      <formula>AA225&gt;=1</formula>
    </cfRule>
  </conditionalFormatting>
  <conditionalFormatting sqref="T231">
    <cfRule type="expression" dxfId="1516" priority="1922" stopIfTrue="1">
      <formula>T231=""</formula>
    </cfRule>
    <cfRule type="expression" dxfId="1515" priority="1923" stopIfTrue="1">
      <formula>T231&lt;=0</formula>
    </cfRule>
    <cfRule type="expression" dxfId="1514" priority="1924" stopIfTrue="1">
      <formula>T231&lt;1</formula>
    </cfRule>
    <cfRule type="expression" dxfId="1513" priority="1925">
      <formula>T231&gt;=1</formula>
    </cfRule>
  </conditionalFormatting>
  <conditionalFormatting sqref="AA237">
    <cfRule type="expression" dxfId="1512" priority="1918" stopIfTrue="1">
      <formula>AA237=""</formula>
    </cfRule>
    <cfRule type="expression" dxfId="1511" priority="1919" stopIfTrue="1">
      <formula>AA237&lt;=0</formula>
    </cfRule>
    <cfRule type="expression" dxfId="1510" priority="1920" stopIfTrue="1">
      <formula>AA237&lt;1</formula>
    </cfRule>
    <cfRule type="expression" dxfId="1509" priority="1921">
      <formula>AA237&gt;=1</formula>
    </cfRule>
  </conditionalFormatting>
  <conditionalFormatting sqref="Y237">
    <cfRule type="expression" dxfId="1508" priority="1914" stopIfTrue="1">
      <formula>Y237=""</formula>
    </cfRule>
    <cfRule type="expression" dxfId="1507" priority="1915" stopIfTrue="1">
      <formula>Y237&lt;=0</formula>
    </cfRule>
    <cfRule type="expression" dxfId="1506" priority="1916" stopIfTrue="1">
      <formula>Y237&lt;1</formula>
    </cfRule>
    <cfRule type="expression" dxfId="1505" priority="1917">
      <formula>Y237&gt;=1</formula>
    </cfRule>
  </conditionalFormatting>
  <conditionalFormatting sqref="V237">
    <cfRule type="expression" dxfId="1504" priority="1910" stopIfTrue="1">
      <formula>V237=""</formula>
    </cfRule>
    <cfRule type="expression" dxfId="1503" priority="1911" stopIfTrue="1">
      <formula>V237&lt;=0</formula>
    </cfRule>
    <cfRule type="expression" dxfId="1502" priority="1912" stopIfTrue="1">
      <formula>V237&lt;1</formula>
    </cfRule>
    <cfRule type="expression" dxfId="1501" priority="1913">
      <formula>V237&gt;=1</formula>
    </cfRule>
  </conditionalFormatting>
  <conditionalFormatting sqref="V258">
    <cfRule type="expression" dxfId="1500" priority="1906" stopIfTrue="1">
      <formula>V258=""</formula>
    </cfRule>
    <cfRule type="expression" dxfId="1499" priority="1907" stopIfTrue="1">
      <formula>V258&lt;=0</formula>
    </cfRule>
    <cfRule type="expression" dxfId="1498" priority="1908" stopIfTrue="1">
      <formula>V258&lt;1</formula>
    </cfRule>
    <cfRule type="expression" dxfId="1497" priority="1909">
      <formula>V258&gt;=1</formula>
    </cfRule>
  </conditionalFormatting>
  <conditionalFormatting sqref="Y258">
    <cfRule type="expression" dxfId="1496" priority="1902" stopIfTrue="1">
      <formula>Y258=""</formula>
    </cfRule>
    <cfRule type="expression" dxfId="1495" priority="1903" stopIfTrue="1">
      <formula>Y258&lt;=0</formula>
    </cfRule>
    <cfRule type="expression" dxfId="1494" priority="1904" stopIfTrue="1">
      <formula>Y258&lt;1</formula>
    </cfRule>
    <cfRule type="expression" dxfId="1493" priority="1905">
      <formula>Y258&gt;=1</formula>
    </cfRule>
  </conditionalFormatting>
  <conditionalFormatting sqref="AA258">
    <cfRule type="expression" dxfId="1492" priority="1898" stopIfTrue="1">
      <formula>AA258=""</formula>
    </cfRule>
    <cfRule type="expression" dxfId="1491" priority="1899" stopIfTrue="1">
      <formula>AA258&lt;=0</formula>
    </cfRule>
    <cfRule type="expression" dxfId="1490" priority="1900" stopIfTrue="1">
      <formula>AA258&lt;1</formula>
    </cfRule>
    <cfRule type="expression" dxfId="1489" priority="1901">
      <formula>AA258&gt;=1</formula>
    </cfRule>
  </conditionalFormatting>
  <conditionalFormatting sqref="AA309">
    <cfRule type="expression" dxfId="1488" priority="1894" stopIfTrue="1">
      <formula>AA309=""</formula>
    </cfRule>
    <cfRule type="expression" dxfId="1487" priority="1895" stopIfTrue="1">
      <formula>AA309&lt;=0</formula>
    </cfRule>
    <cfRule type="expression" dxfId="1486" priority="1896" stopIfTrue="1">
      <formula>AA309&lt;1</formula>
    </cfRule>
    <cfRule type="expression" dxfId="1485" priority="1897">
      <formula>AA309&gt;=1</formula>
    </cfRule>
  </conditionalFormatting>
  <conditionalFormatting sqref="AA309">
    <cfRule type="expression" dxfId="1484" priority="1890" stopIfTrue="1">
      <formula>AA309=""</formula>
    </cfRule>
    <cfRule type="expression" dxfId="1483" priority="1891" stopIfTrue="1">
      <formula>AA309&lt;=0</formula>
    </cfRule>
    <cfRule type="expression" dxfId="1482" priority="1892" stopIfTrue="1">
      <formula>AA309&lt;1</formula>
    </cfRule>
    <cfRule type="expression" dxfId="1481" priority="1893">
      <formula>AA309&gt;=1</formula>
    </cfRule>
  </conditionalFormatting>
  <conditionalFormatting sqref="Y309">
    <cfRule type="expression" dxfId="1480" priority="1886" stopIfTrue="1">
      <formula>Y309=""</formula>
    </cfRule>
    <cfRule type="expression" dxfId="1479" priority="1887" stopIfTrue="1">
      <formula>Y309&lt;=0</formula>
    </cfRule>
    <cfRule type="expression" dxfId="1478" priority="1888" stopIfTrue="1">
      <formula>Y309&lt;1</formula>
    </cfRule>
    <cfRule type="expression" dxfId="1477" priority="1889">
      <formula>Y309&gt;=1</formula>
    </cfRule>
  </conditionalFormatting>
  <conditionalFormatting sqref="Y309">
    <cfRule type="expression" dxfId="1476" priority="1882" stopIfTrue="1">
      <formula>Y309=""</formula>
    </cfRule>
    <cfRule type="expression" dxfId="1475" priority="1883" stopIfTrue="1">
      <formula>Y309&lt;=0</formula>
    </cfRule>
    <cfRule type="expression" dxfId="1474" priority="1884" stopIfTrue="1">
      <formula>Y309&lt;1</formula>
    </cfRule>
    <cfRule type="expression" dxfId="1473" priority="1885">
      <formula>Y309&gt;=1</formula>
    </cfRule>
  </conditionalFormatting>
  <conditionalFormatting sqref="V309">
    <cfRule type="expression" dxfId="1472" priority="1878" stopIfTrue="1">
      <formula>V309=""</formula>
    </cfRule>
    <cfRule type="expression" dxfId="1471" priority="1879" stopIfTrue="1">
      <formula>V309&lt;=0</formula>
    </cfRule>
    <cfRule type="expression" dxfId="1470" priority="1880" stopIfTrue="1">
      <formula>V309&lt;1</formula>
    </cfRule>
    <cfRule type="expression" dxfId="1469" priority="1881">
      <formula>V309&gt;=1</formula>
    </cfRule>
  </conditionalFormatting>
  <conditionalFormatting sqref="V309">
    <cfRule type="expression" dxfId="1468" priority="1874" stopIfTrue="1">
      <formula>V309=""</formula>
    </cfRule>
    <cfRule type="expression" dxfId="1467" priority="1875" stopIfTrue="1">
      <formula>V309&lt;=0</formula>
    </cfRule>
    <cfRule type="expression" dxfId="1466" priority="1876" stopIfTrue="1">
      <formula>V309&lt;1</formula>
    </cfRule>
    <cfRule type="expression" dxfId="1465" priority="1877">
      <formula>V309&gt;=1</formula>
    </cfRule>
  </conditionalFormatting>
  <conditionalFormatting sqref="T368">
    <cfRule type="expression" dxfId="1464" priority="1870" stopIfTrue="1">
      <formula>T368=""</formula>
    </cfRule>
    <cfRule type="expression" dxfId="1463" priority="1871" stopIfTrue="1">
      <formula>T368&lt;=0</formula>
    </cfRule>
    <cfRule type="expression" dxfId="1462" priority="1872" stopIfTrue="1">
      <formula>T368&lt;1</formula>
    </cfRule>
    <cfRule type="expression" dxfId="1461" priority="1873">
      <formula>T368&gt;=1</formula>
    </cfRule>
  </conditionalFormatting>
  <conditionalFormatting sqref="AA159 Y159 U159:W159 O159:Q159 S159">
    <cfRule type="expression" dxfId="1460" priority="1866" stopIfTrue="1">
      <formula>O159=""</formula>
    </cfRule>
    <cfRule type="expression" dxfId="1459" priority="1867" stopIfTrue="1">
      <formula>O159&lt;=0</formula>
    </cfRule>
    <cfRule type="expression" dxfId="1458" priority="1868" stopIfTrue="1">
      <formula>O159&lt;1</formula>
    </cfRule>
    <cfRule type="expression" dxfId="1457" priority="1869">
      <formula>O159&gt;=1</formula>
    </cfRule>
  </conditionalFormatting>
  <conditionalFormatting sqref="T159">
    <cfRule type="expression" dxfId="1456" priority="1863" stopIfTrue="1">
      <formula>AND(U159="", V159="", W159="")</formula>
    </cfRule>
    <cfRule type="expression" dxfId="1455" priority="1864" stopIfTrue="1">
      <formula>AND(U159&lt;&gt;"",V159&lt;&gt;"",W159&lt;&gt;"",T159&lt;1)</formula>
    </cfRule>
    <cfRule type="expression" dxfId="1454" priority="1865">
      <formula>AND(U159&lt;&gt;"",V159&lt;&gt;"",W159&lt;&gt;"",T159&gt;=1)</formula>
    </cfRule>
  </conditionalFormatting>
  <conditionalFormatting sqref="R159 Z159 X159">
    <cfRule type="expression" dxfId="1453" priority="1860" stopIfTrue="1">
      <formula>S159=""</formula>
    </cfRule>
    <cfRule type="expression" dxfId="1452" priority="1861" stopIfTrue="1">
      <formula>AND(S159&lt;&gt;"",R159&lt;1)</formula>
    </cfRule>
    <cfRule type="expression" dxfId="1451" priority="1862">
      <formula>AND(S159&lt;&gt;"",R159&gt;=1)</formula>
    </cfRule>
  </conditionalFormatting>
  <conditionalFormatting sqref="T159">
    <cfRule type="expression" dxfId="1450" priority="1857" stopIfTrue="1">
      <formula>AND(U159="", V159="", W159="")</formula>
    </cfRule>
    <cfRule type="expression" dxfId="1449" priority="1858" stopIfTrue="1">
      <formula>AND(OR(U159&lt;&gt;"",V159&lt;&gt;"",W159&lt;&gt;""),OR(T159&lt;1,T159=""))</formula>
    </cfRule>
    <cfRule type="expression" dxfId="1448" priority="1859">
      <formula>AND(U159&lt;&gt;"",V159&lt;&gt;"",W159&lt;&gt;"",T159&gt;=1)</formula>
    </cfRule>
  </conditionalFormatting>
  <conditionalFormatting sqref="N159">
    <cfRule type="expression" dxfId="1447" priority="1854" stopIfTrue="1">
      <formula>AND(O159="",P159="",Q159="")</formula>
    </cfRule>
    <cfRule type="expression" dxfId="1446" priority="1855" stopIfTrue="1">
      <formula>AND(OR(O159&lt;&gt;"",P159&lt;&gt;"",Q159&lt;&gt;""),OR(N159&lt;1,N159=""))</formula>
    </cfRule>
    <cfRule type="expression" dxfId="1445" priority="1856">
      <formula>AND(O159&lt;&gt;"",P159&lt;&gt;"",Q159&lt;&gt;"",N159&gt;=1)</formula>
    </cfRule>
  </conditionalFormatting>
  <conditionalFormatting sqref="AA164 Y164 W164 O161:Q164 S161:S164">
    <cfRule type="expression" dxfId="1444" priority="1850" stopIfTrue="1">
      <formula>O161=""</formula>
    </cfRule>
    <cfRule type="expression" dxfId="1443" priority="1851" stopIfTrue="1">
      <formula>O161&lt;=0</formula>
    </cfRule>
    <cfRule type="expression" dxfId="1442" priority="1852" stopIfTrue="1">
      <formula>O161&lt;1</formula>
    </cfRule>
    <cfRule type="expression" dxfId="1441" priority="1853">
      <formula>O161&gt;=1</formula>
    </cfRule>
  </conditionalFormatting>
  <conditionalFormatting sqref="R161:R164 Z164 X164">
    <cfRule type="expression" dxfId="1440" priority="1844" stopIfTrue="1">
      <formula>S161=""</formula>
    </cfRule>
    <cfRule type="expression" dxfId="1439" priority="1845" stopIfTrue="1">
      <formula>AND(S161&lt;&gt;"",R161&lt;1)</formula>
    </cfRule>
    <cfRule type="expression" dxfId="1438" priority="1846">
      <formula>AND(S161&lt;&gt;"",R161&gt;=1)</formula>
    </cfRule>
  </conditionalFormatting>
  <conditionalFormatting sqref="N161:N164">
    <cfRule type="expression" dxfId="1437" priority="1838" stopIfTrue="1">
      <formula>AND(O161="",P161="",Q161="")</formula>
    </cfRule>
    <cfRule type="expression" dxfId="1436" priority="1839" stopIfTrue="1">
      <formula>AND(OR(O161&lt;&gt;"",P161&lt;&gt;"",Q161&lt;&gt;""),OR(N161&lt;1,N161=""))</formula>
    </cfRule>
    <cfRule type="expression" dxfId="1435" priority="1840">
      <formula>AND(O161&lt;&gt;"",P161&lt;&gt;"",Q161&lt;&gt;"",N161&gt;=1)</formula>
    </cfRule>
  </conditionalFormatting>
  <conditionalFormatting sqref="O167:Q169 S167:S169">
    <cfRule type="expression" dxfId="1434" priority="1834" stopIfTrue="1">
      <formula>O167=""</formula>
    </cfRule>
    <cfRule type="expression" dxfId="1433" priority="1835" stopIfTrue="1">
      <formula>O167&lt;=0</formula>
    </cfRule>
    <cfRule type="expression" dxfId="1432" priority="1836" stopIfTrue="1">
      <formula>O167&lt;1</formula>
    </cfRule>
    <cfRule type="expression" dxfId="1431" priority="1837">
      <formula>O167&gt;=1</formula>
    </cfRule>
  </conditionalFormatting>
  <conditionalFormatting sqref="R167:R169">
    <cfRule type="expression" dxfId="1430" priority="1828" stopIfTrue="1">
      <formula>S167=""</formula>
    </cfRule>
    <cfRule type="expression" dxfId="1429" priority="1829" stopIfTrue="1">
      <formula>AND(S167&lt;&gt;"",R167&lt;1)</formula>
    </cfRule>
    <cfRule type="expression" dxfId="1428" priority="1830">
      <formula>AND(S167&lt;&gt;"",R167&gt;=1)</formula>
    </cfRule>
  </conditionalFormatting>
  <conditionalFormatting sqref="N167:N169">
    <cfRule type="expression" dxfId="1427" priority="1822" stopIfTrue="1">
      <formula>AND(O167="",P167="",Q167="")</formula>
    </cfRule>
    <cfRule type="expression" dxfId="1426" priority="1823" stopIfTrue="1">
      <formula>AND(OR(O167&lt;&gt;"",P167&lt;&gt;"",Q167&lt;&gt;""),OR(N167&lt;1,N167=""))</formula>
    </cfRule>
    <cfRule type="expression" dxfId="1425" priority="1824">
      <formula>AND(O167&lt;&gt;"",P167&lt;&gt;"",Q167&lt;&gt;"",N167&gt;=1)</formula>
    </cfRule>
  </conditionalFormatting>
  <conditionalFormatting sqref="O171:Q174 S171:S174">
    <cfRule type="expression" dxfId="1424" priority="1818" stopIfTrue="1">
      <formula>O171=""</formula>
    </cfRule>
    <cfRule type="expression" dxfId="1423" priority="1819" stopIfTrue="1">
      <formula>O171&lt;=0</formula>
    </cfRule>
    <cfRule type="expression" dxfId="1422" priority="1820" stopIfTrue="1">
      <formula>O171&lt;1</formula>
    </cfRule>
    <cfRule type="expression" dxfId="1421" priority="1821">
      <formula>O171&gt;=1</formula>
    </cfRule>
  </conditionalFormatting>
  <conditionalFormatting sqref="R171:R174">
    <cfRule type="expression" dxfId="1420" priority="1812" stopIfTrue="1">
      <formula>S171=""</formula>
    </cfRule>
    <cfRule type="expression" dxfId="1419" priority="1813" stopIfTrue="1">
      <formula>AND(S171&lt;&gt;"",R171&lt;1)</formula>
    </cfRule>
    <cfRule type="expression" dxfId="1418" priority="1814">
      <formula>AND(S171&lt;&gt;"",R171&gt;=1)</formula>
    </cfRule>
  </conditionalFormatting>
  <conditionalFormatting sqref="N171:N174">
    <cfRule type="expression" dxfId="1417" priority="1806" stopIfTrue="1">
      <formula>AND(O171="",P171="",Q171="")</formula>
    </cfRule>
    <cfRule type="expression" dxfId="1416" priority="1807" stopIfTrue="1">
      <formula>AND(OR(O171&lt;&gt;"",P171&lt;&gt;"",Q171&lt;&gt;""),OR(N171&lt;1,N171=""))</formula>
    </cfRule>
    <cfRule type="expression" dxfId="1415" priority="1808">
      <formula>AND(O171&lt;&gt;"",P171&lt;&gt;"",Q171&lt;&gt;"",N171&gt;=1)</formula>
    </cfRule>
  </conditionalFormatting>
  <conditionalFormatting sqref="AA160 Y160 U160:W160 O160:Q160 S160">
    <cfRule type="expression" dxfId="1414" priority="1802" stopIfTrue="1">
      <formula>O160=""</formula>
    </cfRule>
    <cfRule type="expression" dxfId="1413" priority="1803" stopIfTrue="1">
      <formula>O160&lt;=0</formula>
    </cfRule>
    <cfRule type="expression" dxfId="1412" priority="1804" stopIfTrue="1">
      <formula>O160&lt;1</formula>
    </cfRule>
    <cfRule type="expression" dxfId="1411" priority="1805">
      <formula>O160&gt;=1</formula>
    </cfRule>
  </conditionalFormatting>
  <conditionalFormatting sqref="T160">
    <cfRule type="expression" dxfId="1410" priority="1799" stopIfTrue="1">
      <formula>AND(U160="", V160="", W160="")</formula>
    </cfRule>
    <cfRule type="expression" dxfId="1409" priority="1800" stopIfTrue="1">
      <formula>AND(U160&lt;&gt;"",V160&lt;&gt;"",W160&lt;&gt;"",T160&lt;1)</formula>
    </cfRule>
    <cfRule type="expression" dxfId="1408" priority="1801">
      <formula>AND(U160&lt;&gt;"",V160&lt;&gt;"",W160&lt;&gt;"",T160&gt;=1)</formula>
    </cfRule>
  </conditionalFormatting>
  <conditionalFormatting sqref="R160 Z160 X160">
    <cfRule type="expression" dxfId="1407" priority="1796" stopIfTrue="1">
      <formula>S160=""</formula>
    </cfRule>
    <cfRule type="expression" dxfId="1406" priority="1797" stopIfTrue="1">
      <formula>AND(S160&lt;&gt;"",R160&lt;1)</formula>
    </cfRule>
    <cfRule type="expression" dxfId="1405" priority="1798">
      <formula>AND(S160&lt;&gt;"",R160&gt;=1)</formula>
    </cfRule>
  </conditionalFormatting>
  <conditionalFormatting sqref="T160">
    <cfRule type="expression" dxfId="1404" priority="1793" stopIfTrue="1">
      <formula>AND(U160="", V160="", W160="")</formula>
    </cfRule>
    <cfRule type="expression" dxfId="1403" priority="1794" stopIfTrue="1">
      <formula>AND(OR(U160&lt;&gt;"",V160&lt;&gt;"",W160&lt;&gt;""),OR(T160&lt;1,T160=""))</formula>
    </cfRule>
    <cfRule type="expression" dxfId="1402" priority="1795">
      <formula>AND(U160&lt;&gt;"",V160&lt;&gt;"",W160&lt;&gt;"",T160&gt;=1)</formula>
    </cfRule>
  </conditionalFormatting>
  <conditionalFormatting sqref="N160">
    <cfRule type="expression" dxfId="1401" priority="1790" stopIfTrue="1">
      <formula>AND(O160="",P160="",Q160="")</formula>
    </cfRule>
    <cfRule type="expression" dxfId="1400" priority="1791" stopIfTrue="1">
      <formula>AND(OR(O160&lt;&gt;"",P160&lt;&gt;"",Q160&lt;&gt;""),OR(N160&lt;1,N160=""))</formula>
    </cfRule>
    <cfRule type="expression" dxfId="1399" priority="1792">
      <formula>AND(O160&lt;&gt;"",P160&lt;&gt;"",Q160&lt;&gt;"",N160&gt;=1)</formula>
    </cfRule>
  </conditionalFormatting>
  <conditionalFormatting sqref="AA165 Y165 U165:W165 O165:Q165 S165">
    <cfRule type="expression" dxfId="1398" priority="1786" stopIfTrue="1">
      <formula>O165=""</formula>
    </cfRule>
    <cfRule type="expression" dxfId="1397" priority="1787" stopIfTrue="1">
      <formula>O165&lt;=0</formula>
    </cfRule>
    <cfRule type="expression" dxfId="1396" priority="1788" stopIfTrue="1">
      <formula>O165&lt;1</formula>
    </cfRule>
    <cfRule type="expression" dxfId="1395" priority="1789">
      <formula>O165&gt;=1</formula>
    </cfRule>
  </conditionalFormatting>
  <conditionalFormatting sqref="T165">
    <cfRule type="expression" dxfId="1394" priority="1783" stopIfTrue="1">
      <formula>AND(U165="", V165="", W165="")</formula>
    </cfRule>
    <cfRule type="expression" dxfId="1393" priority="1784" stopIfTrue="1">
      <formula>AND(U165&lt;&gt;"",V165&lt;&gt;"",W165&lt;&gt;"",T165&lt;1)</formula>
    </cfRule>
    <cfRule type="expression" dxfId="1392" priority="1785">
      <formula>AND(U165&lt;&gt;"",V165&lt;&gt;"",W165&lt;&gt;"",T165&gt;=1)</formula>
    </cfRule>
  </conditionalFormatting>
  <conditionalFormatting sqref="R165 Z165 X165">
    <cfRule type="expression" dxfId="1391" priority="1780" stopIfTrue="1">
      <formula>S165=""</formula>
    </cfRule>
    <cfRule type="expression" dxfId="1390" priority="1781" stopIfTrue="1">
      <formula>AND(S165&lt;&gt;"",R165&lt;1)</formula>
    </cfRule>
    <cfRule type="expression" dxfId="1389" priority="1782">
      <formula>AND(S165&lt;&gt;"",R165&gt;=1)</formula>
    </cfRule>
  </conditionalFormatting>
  <conditionalFormatting sqref="T165">
    <cfRule type="expression" dxfId="1388" priority="1777" stopIfTrue="1">
      <formula>AND(U165="", V165="", W165="")</formula>
    </cfRule>
    <cfRule type="expression" dxfId="1387" priority="1778" stopIfTrue="1">
      <formula>AND(OR(U165&lt;&gt;"",V165&lt;&gt;"",W165&lt;&gt;""),OR(T165&lt;1,T165=""))</formula>
    </cfRule>
    <cfRule type="expression" dxfId="1386" priority="1779">
      <formula>AND(U165&lt;&gt;"",V165&lt;&gt;"",W165&lt;&gt;"",T165&gt;=1)</formula>
    </cfRule>
  </conditionalFormatting>
  <conditionalFormatting sqref="N165">
    <cfRule type="expression" dxfId="1385" priority="1774" stopIfTrue="1">
      <formula>AND(O165="",P165="",Q165="")</formula>
    </cfRule>
    <cfRule type="expression" dxfId="1384" priority="1775" stopIfTrue="1">
      <formula>AND(OR(O165&lt;&gt;"",P165&lt;&gt;"",Q165&lt;&gt;""),OR(N165&lt;1,N165=""))</formula>
    </cfRule>
    <cfRule type="expression" dxfId="1383" priority="1776">
      <formula>AND(O165&lt;&gt;"",P165&lt;&gt;"",Q165&lt;&gt;"",N165&gt;=1)</formula>
    </cfRule>
  </conditionalFormatting>
  <conditionalFormatting sqref="AA170 Y170 U170:W170 O170:Q170 S170">
    <cfRule type="expression" dxfId="1382" priority="1754" stopIfTrue="1">
      <formula>O170=""</formula>
    </cfRule>
    <cfRule type="expression" dxfId="1381" priority="1755" stopIfTrue="1">
      <formula>O170&lt;=0</formula>
    </cfRule>
    <cfRule type="expression" dxfId="1380" priority="1756" stopIfTrue="1">
      <formula>O170&lt;1</formula>
    </cfRule>
    <cfRule type="expression" dxfId="1379" priority="1757">
      <formula>O170&gt;=1</formula>
    </cfRule>
  </conditionalFormatting>
  <conditionalFormatting sqref="T170">
    <cfRule type="expression" dxfId="1378" priority="1751" stopIfTrue="1">
      <formula>AND(U170="", V170="", W170="")</formula>
    </cfRule>
    <cfRule type="expression" dxfId="1377" priority="1752" stopIfTrue="1">
      <formula>AND(U170&lt;&gt;"",V170&lt;&gt;"",W170&lt;&gt;"",T170&lt;1)</formula>
    </cfRule>
    <cfRule type="expression" dxfId="1376" priority="1753">
      <formula>AND(U170&lt;&gt;"",V170&lt;&gt;"",W170&lt;&gt;"",T170&gt;=1)</formula>
    </cfRule>
  </conditionalFormatting>
  <conditionalFormatting sqref="R170 Z170 X170">
    <cfRule type="expression" dxfId="1375" priority="1748" stopIfTrue="1">
      <formula>S170=""</formula>
    </cfRule>
    <cfRule type="expression" dxfId="1374" priority="1749" stopIfTrue="1">
      <formula>AND(S170&lt;&gt;"",R170&lt;1)</formula>
    </cfRule>
    <cfRule type="expression" dxfId="1373" priority="1750">
      <formula>AND(S170&lt;&gt;"",R170&gt;=1)</formula>
    </cfRule>
  </conditionalFormatting>
  <conditionalFormatting sqref="T170">
    <cfRule type="expression" dxfId="1372" priority="1745" stopIfTrue="1">
      <formula>AND(U170="", V170="", W170="")</formula>
    </cfRule>
    <cfRule type="expression" dxfId="1371" priority="1746" stopIfTrue="1">
      <formula>AND(OR(U170&lt;&gt;"",V170&lt;&gt;"",W170&lt;&gt;""),OR(T170&lt;1,T170=""))</formula>
    </cfRule>
    <cfRule type="expression" dxfId="1370" priority="1747">
      <formula>AND(U170&lt;&gt;"",V170&lt;&gt;"",W170&lt;&gt;"",T170&gt;=1)</formula>
    </cfRule>
  </conditionalFormatting>
  <conditionalFormatting sqref="N170">
    <cfRule type="expression" dxfId="1369" priority="1742" stopIfTrue="1">
      <formula>AND(O170="",P170="",Q170="")</formula>
    </cfRule>
    <cfRule type="expression" dxfId="1368" priority="1743" stopIfTrue="1">
      <formula>AND(OR(O170&lt;&gt;"",P170&lt;&gt;"",Q170&lt;&gt;""),OR(N170&lt;1,N170=""))</formula>
    </cfRule>
    <cfRule type="expression" dxfId="1367" priority="1744">
      <formula>AND(O170&lt;&gt;"",P170&lt;&gt;"",Q170&lt;&gt;"",N170&gt;=1)</formula>
    </cfRule>
  </conditionalFormatting>
  <conditionalFormatting sqref="O166:Q166 S166">
    <cfRule type="expression" dxfId="1366" priority="1738" stopIfTrue="1">
      <formula>O166=""</formula>
    </cfRule>
    <cfRule type="expression" dxfId="1365" priority="1739" stopIfTrue="1">
      <formula>O166&lt;=0</formula>
    </cfRule>
    <cfRule type="expression" dxfId="1364" priority="1740" stopIfTrue="1">
      <formula>O166&lt;1</formula>
    </cfRule>
    <cfRule type="expression" dxfId="1363" priority="1741">
      <formula>O166&gt;=1</formula>
    </cfRule>
  </conditionalFormatting>
  <conditionalFormatting sqref="R166">
    <cfRule type="expression" dxfId="1362" priority="1732" stopIfTrue="1">
      <formula>S166=""</formula>
    </cfRule>
    <cfRule type="expression" dxfId="1361" priority="1733" stopIfTrue="1">
      <formula>AND(S166&lt;&gt;"",R166&lt;1)</formula>
    </cfRule>
    <cfRule type="expression" dxfId="1360" priority="1734">
      <formula>AND(S166&lt;&gt;"",R166&gt;=1)</formula>
    </cfRule>
  </conditionalFormatting>
  <conditionalFormatting sqref="N166">
    <cfRule type="expression" dxfId="1359" priority="1726" stopIfTrue="1">
      <formula>AND(O166="",P166="",Q166="")</formula>
    </cfRule>
    <cfRule type="expression" dxfId="1358" priority="1727" stopIfTrue="1">
      <formula>AND(OR(O166&lt;&gt;"",P166&lt;&gt;"",Q166&lt;&gt;""),OR(N166&lt;1,N166=""))</formula>
    </cfRule>
    <cfRule type="expression" dxfId="1357" priority="1728">
      <formula>AND(O166&lt;&gt;"",P166&lt;&gt;"",Q166&lt;&gt;"",N166&gt;=1)</formula>
    </cfRule>
  </conditionalFormatting>
  <conditionalFormatting sqref="U161:W161">
    <cfRule type="expression" dxfId="1356" priority="1718" stopIfTrue="1">
      <formula>U161=""</formula>
    </cfRule>
    <cfRule type="expression" dxfId="1355" priority="1719" stopIfTrue="1">
      <formula>U161&lt;=0</formula>
    </cfRule>
    <cfRule type="expression" dxfId="1354" priority="1720" stopIfTrue="1">
      <formula>U161&lt;1</formula>
    </cfRule>
    <cfRule type="expression" dxfId="1353" priority="1721">
      <formula>U161&gt;=1</formula>
    </cfRule>
  </conditionalFormatting>
  <conditionalFormatting sqref="X161 Z161">
    <cfRule type="expression" dxfId="1352" priority="1712" stopIfTrue="1">
      <formula>Y161=""</formula>
    </cfRule>
    <cfRule type="expression" dxfId="1351" priority="1713" stopIfTrue="1">
      <formula>AND(Y161&lt;&gt;"",X161&lt;1)</formula>
    </cfRule>
    <cfRule type="expression" dxfId="1350" priority="1714">
      <formula>AND(Y161&lt;&gt;"",X161&gt;=1)</formula>
    </cfRule>
  </conditionalFormatting>
  <conditionalFormatting sqref="V162:W162">
    <cfRule type="expression" dxfId="1349" priority="1705" stopIfTrue="1">
      <formula>V162=""</formula>
    </cfRule>
    <cfRule type="expression" dxfId="1348" priority="1706" stopIfTrue="1">
      <formula>V162&lt;=0</formula>
    </cfRule>
    <cfRule type="expression" dxfId="1347" priority="1707" stopIfTrue="1">
      <formula>V162&lt;1</formula>
    </cfRule>
    <cfRule type="expression" dxfId="1346" priority="1708">
      <formula>V162&gt;=1</formula>
    </cfRule>
  </conditionalFormatting>
  <conditionalFormatting sqref="X162 Z162">
    <cfRule type="expression" dxfId="1345" priority="1699" stopIfTrue="1">
      <formula>Y162=""</formula>
    </cfRule>
    <cfRule type="expression" dxfId="1344" priority="1700" stopIfTrue="1">
      <formula>AND(Y162&lt;&gt;"",X162&lt;1)</formula>
    </cfRule>
    <cfRule type="expression" dxfId="1343" priority="1701">
      <formula>AND(Y162&lt;&gt;"",X162&gt;=1)</formula>
    </cfRule>
  </conditionalFormatting>
  <conditionalFormatting sqref="V163:W163">
    <cfRule type="expression" dxfId="1342" priority="1692" stopIfTrue="1">
      <formula>V163=""</formula>
    </cfRule>
    <cfRule type="expression" dxfId="1341" priority="1693" stopIfTrue="1">
      <formula>V163&lt;=0</formula>
    </cfRule>
    <cfRule type="expression" dxfId="1340" priority="1694" stopIfTrue="1">
      <formula>V163&lt;1</formula>
    </cfRule>
    <cfRule type="expression" dxfId="1339" priority="1695">
      <formula>V163&gt;=1</formula>
    </cfRule>
  </conditionalFormatting>
  <conditionalFormatting sqref="X163 Z163">
    <cfRule type="expression" dxfId="1338" priority="1686" stopIfTrue="1">
      <formula>Y163=""</formula>
    </cfRule>
    <cfRule type="expression" dxfId="1337" priority="1687" stopIfTrue="1">
      <formula>AND(Y163&lt;&gt;"",X163&lt;1)</formula>
    </cfRule>
    <cfRule type="expression" dxfId="1336" priority="1688">
      <formula>AND(Y163&lt;&gt;"",X163&gt;=1)</formula>
    </cfRule>
  </conditionalFormatting>
  <conditionalFormatting sqref="U164">
    <cfRule type="expression" dxfId="1335" priority="1679" stopIfTrue="1">
      <formula>U164=""</formula>
    </cfRule>
    <cfRule type="expression" dxfId="1334" priority="1680" stopIfTrue="1">
      <formula>U164&lt;=0</formula>
    </cfRule>
    <cfRule type="expression" dxfId="1333" priority="1681" stopIfTrue="1">
      <formula>U164&lt;1</formula>
    </cfRule>
    <cfRule type="expression" dxfId="1332" priority="1682">
      <formula>U164&gt;=1</formula>
    </cfRule>
  </conditionalFormatting>
  <conditionalFormatting sqref="AA169 Y169 W169">
    <cfRule type="expression" dxfId="1331" priority="1669" stopIfTrue="1">
      <formula>W169=""</formula>
    </cfRule>
    <cfRule type="expression" dxfId="1330" priority="1670" stopIfTrue="1">
      <formula>W169&lt;=0</formula>
    </cfRule>
    <cfRule type="expression" dxfId="1329" priority="1671" stopIfTrue="1">
      <formula>W169&lt;1</formula>
    </cfRule>
    <cfRule type="expression" dxfId="1328" priority="1672">
      <formula>W169&gt;=1</formula>
    </cfRule>
  </conditionalFormatting>
  <conditionalFormatting sqref="Z169 X169">
    <cfRule type="expression" dxfId="1327" priority="1666" stopIfTrue="1">
      <formula>Y169=""</formula>
    </cfRule>
    <cfRule type="expression" dxfId="1326" priority="1667" stopIfTrue="1">
      <formula>AND(Y169&lt;&gt;"",X169&lt;1)</formula>
    </cfRule>
    <cfRule type="expression" dxfId="1325" priority="1668">
      <formula>AND(Y169&lt;&gt;"",X169&gt;=1)</formula>
    </cfRule>
  </conditionalFormatting>
  <conditionalFormatting sqref="V166:W166">
    <cfRule type="expression" dxfId="1324" priority="1662" stopIfTrue="1">
      <formula>V166=""</formula>
    </cfRule>
    <cfRule type="expression" dxfId="1323" priority="1663" stopIfTrue="1">
      <formula>V166&lt;=0</formula>
    </cfRule>
    <cfRule type="expression" dxfId="1322" priority="1664" stopIfTrue="1">
      <formula>V166&lt;1</formula>
    </cfRule>
    <cfRule type="expression" dxfId="1321" priority="1665">
      <formula>V166&gt;=1</formula>
    </cfRule>
  </conditionalFormatting>
  <conditionalFormatting sqref="X166 Z166">
    <cfRule type="expression" dxfId="1320" priority="1656" stopIfTrue="1">
      <formula>Y166=""</formula>
    </cfRule>
    <cfRule type="expression" dxfId="1319" priority="1657" stopIfTrue="1">
      <formula>AND(Y166&lt;&gt;"",X166&lt;1)</formula>
    </cfRule>
    <cfRule type="expression" dxfId="1318" priority="1658">
      <formula>AND(Y166&lt;&gt;"",X166&gt;=1)</formula>
    </cfRule>
  </conditionalFormatting>
  <conditionalFormatting sqref="V167:W167">
    <cfRule type="expression" dxfId="1317" priority="1649" stopIfTrue="1">
      <formula>V167=""</formula>
    </cfRule>
    <cfRule type="expression" dxfId="1316" priority="1650" stopIfTrue="1">
      <formula>V167&lt;=0</formula>
    </cfRule>
    <cfRule type="expression" dxfId="1315" priority="1651" stopIfTrue="1">
      <formula>V167&lt;1</formula>
    </cfRule>
    <cfRule type="expression" dxfId="1314" priority="1652">
      <formula>V167&gt;=1</formula>
    </cfRule>
  </conditionalFormatting>
  <conditionalFormatting sqref="X167 Z167">
    <cfRule type="expression" dxfId="1313" priority="1643" stopIfTrue="1">
      <formula>Y167=""</formula>
    </cfRule>
    <cfRule type="expression" dxfId="1312" priority="1644" stopIfTrue="1">
      <formula>AND(Y167&lt;&gt;"",X167&lt;1)</formula>
    </cfRule>
    <cfRule type="expression" dxfId="1311" priority="1645">
      <formula>AND(Y167&lt;&gt;"",X167&gt;=1)</formula>
    </cfRule>
  </conditionalFormatting>
  <conditionalFormatting sqref="U169">
    <cfRule type="expression" dxfId="1310" priority="1623" stopIfTrue="1">
      <formula>U169=""</formula>
    </cfRule>
    <cfRule type="expression" dxfId="1309" priority="1624" stopIfTrue="1">
      <formula>U169&lt;=0</formula>
    </cfRule>
    <cfRule type="expression" dxfId="1308" priority="1625" stopIfTrue="1">
      <formula>U169&lt;1</formula>
    </cfRule>
    <cfRule type="expression" dxfId="1307" priority="1626">
      <formula>U169&gt;=1</formula>
    </cfRule>
  </conditionalFormatting>
  <conditionalFormatting sqref="AA174 Y174 W174">
    <cfRule type="expression" dxfId="1306" priority="1613" stopIfTrue="1">
      <formula>W174=""</formula>
    </cfRule>
    <cfRule type="expression" dxfId="1305" priority="1614" stopIfTrue="1">
      <formula>W174&lt;=0</formula>
    </cfRule>
    <cfRule type="expression" dxfId="1304" priority="1615" stopIfTrue="1">
      <formula>W174&lt;1</formula>
    </cfRule>
    <cfRule type="expression" dxfId="1303" priority="1616">
      <formula>W174&gt;=1</formula>
    </cfRule>
  </conditionalFormatting>
  <conditionalFormatting sqref="Z174 X174">
    <cfRule type="expression" dxfId="1302" priority="1610" stopIfTrue="1">
      <formula>Y174=""</formula>
    </cfRule>
    <cfRule type="expression" dxfId="1301" priority="1611" stopIfTrue="1">
      <formula>AND(Y174&lt;&gt;"",X174&lt;1)</formula>
    </cfRule>
    <cfRule type="expression" dxfId="1300" priority="1612">
      <formula>AND(Y174&lt;&gt;"",X174&gt;=1)</formula>
    </cfRule>
  </conditionalFormatting>
  <conditionalFormatting sqref="U171:W171 Y171 AA171">
    <cfRule type="expression" dxfId="1299" priority="1606" stopIfTrue="1">
      <formula>U171=""</formula>
    </cfRule>
    <cfRule type="expression" dxfId="1298" priority="1607" stopIfTrue="1">
      <formula>U171&lt;=0</formula>
    </cfRule>
    <cfRule type="expression" dxfId="1297" priority="1608" stopIfTrue="1">
      <formula>U171&lt;1</formula>
    </cfRule>
    <cfRule type="expression" dxfId="1296" priority="1609">
      <formula>U171&gt;=1</formula>
    </cfRule>
  </conditionalFormatting>
  <conditionalFormatting sqref="X171 Z171">
    <cfRule type="expression" dxfId="1295" priority="1600" stopIfTrue="1">
      <formula>Y171=""</formula>
    </cfRule>
    <cfRule type="expression" dxfId="1294" priority="1601" stopIfTrue="1">
      <formula>AND(Y171&lt;&gt;"",X171&lt;1)</formula>
    </cfRule>
    <cfRule type="expression" dxfId="1293" priority="1602">
      <formula>AND(Y171&lt;&gt;"",X171&gt;=1)</formula>
    </cfRule>
  </conditionalFormatting>
  <conditionalFormatting sqref="U172:W172 Y172 AA172">
    <cfRule type="expression" dxfId="1292" priority="1593" stopIfTrue="1">
      <formula>U172=""</formula>
    </cfRule>
    <cfRule type="expression" dxfId="1291" priority="1594" stopIfTrue="1">
      <formula>U172&lt;=0</formula>
    </cfRule>
    <cfRule type="expression" dxfId="1290" priority="1595" stopIfTrue="1">
      <formula>U172&lt;1</formula>
    </cfRule>
    <cfRule type="expression" dxfId="1289" priority="1596">
      <formula>U172&gt;=1</formula>
    </cfRule>
  </conditionalFormatting>
  <conditionalFormatting sqref="X172 Z172">
    <cfRule type="expression" dxfId="1288" priority="1587" stopIfTrue="1">
      <formula>Y172=""</formula>
    </cfRule>
    <cfRule type="expression" dxfId="1287" priority="1588" stopIfTrue="1">
      <formula>AND(Y172&lt;&gt;"",X172&lt;1)</formula>
    </cfRule>
    <cfRule type="expression" dxfId="1286" priority="1589">
      <formula>AND(Y172&lt;&gt;"",X172&gt;=1)</formula>
    </cfRule>
  </conditionalFormatting>
  <conditionalFormatting sqref="U174:V174">
    <cfRule type="expression" dxfId="1285" priority="1567" stopIfTrue="1">
      <formula>U174=""</formula>
    </cfRule>
    <cfRule type="expression" dxfId="1284" priority="1568" stopIfTrue="1">
      <formula>U174&lt;=0</formula>
    </cfRule>
    <cfRule type="expression" dxfId="1283" priority="1569" stopIfTrue="1">
      <formula>U174&lt;1</formula>
    </cfRule>
    <cfRule type="expression" dxfId="1282" priority="1570">
      <formula>U174&gt;=1</formula>
    </cfRule>
  </conditionalFormatting>
  <conditionalFormatting sqref="V168:W168">
    <cfRule type="expression" dxfId="1281" priority="1557" stopIfTrue="1">
      <formula>V168=""</formula>
    </cfRule>
    <cfRule type="expression" dxfId="1280" priority="1558" stopIfTrue="1">
      <formula>V168&lt;=0</formula>
    </cfRule>
    <cfRule type="expression" dxfId="1279" priority="1559" stopIfTrue="1">
      <formula>V168&lt;1</formula>
    </cfRule>
    <cfRule type="expression" dxfId="1278" priority="1560">
      <formula>V168&gt;=1</formula>
    </cfRule>
  </conditionalFormatting>
  <conditionalFormatting sqref="X168 Z168">
    <cfRule type="expression" dxfId="1277" priority="1551" stopIfTrue="1">
      <formula>Y168=""</formula>
    </cfRule>
    <cfRule type="expression" dxfId="1276" priority="1552" stopIfTrue="1">
      <formula>AND(Y168&lt;&gt;"",X168&lt;1)</formula>
    </cfRule>
    <cfRule type="expression" dxfId="1275" priority="1553">
      <formula>AND(Y168&lt;&gt;"",X168&gt;=1)</formula>
    </cfRule>
  </conditionalFormatting>
  <conditionalFormatting sqref="V173:W173">
    <cfRule type="expression" dxfId="1274" priority="1544" stopIfTrue="1">
      <formula>V173=""</formula>
    </cfRule>
    <cfRule type="expression" dxfId="1273" priority="1545" stopIfTrue="1">
      <formula>V173&lt;=0</formula>
    </cfRule>
    <cfRule type="expression" dxfId="1272" priority="1546" stopIfTrue="1">
      <formula>V173&lt;1</formula>
    </cfRule>
    <cfRule type="expression" dxfId="1271" priority="1547">
      <formula>V173&gt;=1</formula>
    </cfRule>
  </conditionalFormatting>
  <conditionalFormatting sqref="X173 Z173">
    <cfRule type="expression" dxfId="1270" priority="1538" stopIfTrue="1">
      <formula>Y173=""</formula>
    </cfRule>
    <cfRule type="expression" dxfId="1269" priority="1539" stopIfTrue="1">
      <formula>AND(Y173&lt;&gt;"",X173&lt;1)</formula>
    </cfRule>
    <cfRule type="expression" dxfId="1268" priority="1540">
      <formula>AND(Y173&lt;&gt;"",X173&gt;=1)</formula>
    </cfRule>
  </conditionalFormatting>
  <conditionalFormatting sqref="AA173">
    <cfRule type="expression" dxfId="1267" priority="1519" stopIfTrue="1">
      <formula>AA173=""</formula>
    </cfRule>
    <cfRule type="expression" dxfId="1266" priority="1520" stopIfTrue="1">
      <formula>AA173&lt;=0</formula>
    </cfRule>
    <cfRule type="expression" dxfId="1265" priority="1521" stopIfTrue="1">
      <formula>AA173&lt;1</formula>
    </cfRule>
    <cfRule type="expression" dxfId="1264" priority="1522">
      <formula>AA173&gt;=1</formula>
    </cfRule>
  </conditionalFormatting>
  <conditionalFormatting sqref="Y173">
    <cfRule type="expression" dxfId="1263" priority="1515" stopIfTrue="1">
      <formula>Y173=""</formula>
    </cfRule>
    <cfRule type="expression" dxfId="1262" priority="1516" stopIfTrue="1">
      <formula>Y173&lt;=0</formula>
    </cfRule>
    <cfRule type="expression" dxfId="1261" priority="1517" stopIfTrue="1">
      <formula>Y173&lt;1</formula>
    </cfRule>
    <cfRule type="expression" dxfId="1260" priority="1518">
      <formula>Y173&gt;=1</formula>
    </cfRule>
  </conditionalFormatting>
  <conditionalFormatting sqref="U173">
    <cfRule type="expression" dxfId="1259" priority="1511" stopIfTrue="1">
      <formula>U173=""</formula>
    </cfRule>
    <cfRule type="expression" dxfId="1258" priority="1512" stopIfTrue="1">
      <formula>U173&lt;=0</formula>
    </cfRule>
    <cfRule type="expression" dxfId="1257" priority="1513" stopIfTrue="1">
      <formula>U173&lt;1</formula>
    </cfRule>
    <cfRule type="expression" dxfId="1256" priority="1514">
      <formula>U173&gt;=1</formula>
    </cfRule>
  </conditionalFormatting>
  <conditionalFormatting sqref="U18">
    <cfRule type="expression" dxfId="1255" priority="1483" stopIfTrue="1">
      <formula>U18=""</formula>
    </cfRule>
    <cfRule type="expression" dxfId="1254" priority="1484" stopIfTrue="1">
      <formula>U18&lt;=0</formula>
    </cfRule>
    <cfRule type="expression" dxfId="1253" priority="1485" stopIfTrue="1">
      <formula>U18&lt;1</formula>
    </cfRule>
    <cfRule type="expression" dxfId="1252" priority="1486">
      <formula>U18&gt;=1</formula>
    </cfRule>
  </conditionalFormatting>
  <conditionalFormatting sqref="V571">
    <cfRule type="expression" dxfId="1251" priority="1390" stopIfTrue="1">
      <formula>V571=""</formula>
    </cfRule>
    <cfRule type="expression" dxfId="1250" priority="1391" stopIfTrue="1">
      <formula>V571&lt;=0</formula>
    </cfRule>
    <cfRule type="expression" dxfId="1249" priority="1392" stopIfTrue="1">
      <formula>V571&lt;1</formula>
    </cfRule>
    <cfRule type="expression" dxfId="1248" priority="1393">
      <formula>V571&gt;=1</formula>
    </cfRule>
  </conditionalFormatting>
  <conditionalFormatting sqref="V571">
    <cfRule type="expression" dxfId="1247" priority="1386" stopIfTrue="1">
      <formula>V571=""</formula>
    </cfRule>
    <cfRule type="expression" dxfId="1246" priority="1387" stopIfTrue="1">
      <formula>V571&lt;=0</formula>
    </cfRule>
    <cfRule type="expression" dxfId="1245" priority="1388" stopIfTrue="1">
      <formula>V571&lt;1</formula>
    </cfRule>
    <cfRule type="expression" dxfId="1244" priority="1389">
      <formula>V571&gt;=1</formula>
    </cfRule>
  </conditionalFormatting>
  <conditionalFormatting sqref="W571">
    <cfRule type="expression" dxfId="1243" priority="1382" stopIfTrue="1">
      <formula>W571=""</formula>
    </cfRule>
    <cfRule type="expression" dxfId="1242" priority="1383" stopIfTrue="1">
      <formula>W571&lt;=0</formula>
    </cfRule>
    <cfRule type="expression" dxfId="1241" priority="1384" stopIfTrue="1">
      <formula>W571&lt;1</formula>
    </cfRule>
    <cfRule type="expression" dxfId="1240" priority="1385">
      <formula>W571&gt;=1</formula>
    </cfRule>
  </conditionalFormatting>
  <conditionalFormatting sqref="W571">
    <cfRule type="expression" dxfId="1239" priority="1378" stopIfTrue="1">
      <formula>W571=""</formula>
    </cfRule>
    <cfRule type="expression" dxfId="1238" priority="1379" stopIfTrue="1">
      <formula>W571&lt;=0</formula>
    </cfRule>
    <cfRule type="expression" dxfId="1237" priority="1380" stopIfTrue="1">
      <formula>W571&lt;1</formula>
    </cfRule>
    <cfRule type="expression" dxfId="1236" priority="1381">
      <formula>W571&gt;=1</formula>
    </cfRule>
  </conditionalFormatting>
  <conditionalFormatting sqref="V563">
    <cfRule type="expression" dxfId="1235" priority="1438" stopIfTrue="1">
      <formula>V563=""</formula>
    </cfRule>
    <cfRule type="expression" dxfId="1234" priority="1439" stopIfTrue="1">
      <formula>V563&lt;=0</formula>
    </cfRule>
    <cfRule type="expression" dxfId="1233" priority="1440" stopIfTrue="1">
      <formula>V563&lt;1</formula>
    </cfRule>
    <cfRule type="expression" dxfId="1232" priority="1441">
      <formula>V563&gt;=1</formula>
    </cfRule>
  </conditionalFormatting>
  <conditionalFormatting sqref="V563">
    <cfRule type="expression" dxfId="1231" priority="1434" stopIfTrue="1">
      <formula>V563=""</formula>
    </cfRule>
    <cfRule type="expression" dxfId="1230" priority="1435" stopIfTrue="1">
      <formula>V563&lt;=0</formula>
    </cfRule>
    <cfRule type="expression" dxfId="1229" priority="1436" stopIfTrue="1">
      <formula>V563&lt;1</formula>
    </cfRule>
    <cfRule type="expression" dxfId="1228" priority="1437">
      <formula>V563&gt;=1</formula>
    </cfRule>
  </conditionalFormatting>
  <conditionalFormatting sqref="W563">
    <cfRule type="expression" dxfId="1227" priority="1430" stopIfTrue="1">
      <formula>W563=""</formula>
    </cfRule>
    <cfRule type="expression" dxfId="1226" priority="1431" stopIfTrue="1">
      <formula>W563&lt;=0</formula>
    </cfRule>
    <cfRule type="expression" dxfId="1225" priority="1432" stopIfTrue="1">
      <formula>W563&lt;1</formula>
    </cfRule>
    <cfRule type="expression" dxfId="1224" priority="1433">
      <formula>W563&gt;=1</formula>
    </cfRule>
  </conditionalFormatting>
  <conditionalFormatting sqref="W563">
    <cfRule type="expression" dxfId="1223" priority="1426" stopIfTrue="1">
      <formula>W563=""</formula>
    </cfRule>
    <cfRule type="expression" dxfId="1222" priority="1427" stopIfTrue="1">
      <formula>W563&lt;=0</formula>
    </cfRule>
    <cfRule type="expression" dxfId="1221" priority="1428" stopIfTrue="1">
      <formula>W563&lt;1</formula>
    </cfRule>
    <cfRule type="expression" dxfId="1220" priority="1429">
      <formula>W563&gt;=1</formula>
    </cfRule>
  </conditionalFormatting>
  <conditionalFormatting sqref="Y563">
    <cfRule type="expression" dxfId="1219" priority="1422" stopIfTrue="1">
      <formula>Y563=""</formula>
    </cfRule>
    <cfRule type="expression" dxfId="1218" priority="1423" stopIfTrue="1">
      <formula>Y563&lt;=0</formula>
    </cfRule>
    <cfRule type="expression" dxfId="1217" priority="1424" stopIfTrue="1">
      <formula>Y563&lt;1</formula>
    </cfRule>
    <cfRule type="expression" dxfId="1216" priority="1425">
      <formula>Y563&gt;=1</formula>
    </cfRule>
  </conditionalFormatting>
  <conditionalFormatting sqref="Y563">
    <cfRule type="expression" dxfId="1215" priority="1418" stopIfTrue="1">
      <formula>Y563=""</formula>
    </cfRule>
    <cfRule type="expression" dxfId="1214" priority="1419" stopIfTrue="1">
      <formula>Y563&lt;=0</formula>
    </cfRule>
    <cfRule type="expression" dxfId="1213" priority="1420" stopIfTrue="1">
      <formula>Y563&lt;1</formula>
    </cfRule>
    <cfRule type="expression" dxfId="1212" priority="1421">
      <formula>Y563&gt;=1</formula>
    </cfRule>
  </conditionalFormatting>
  <conditionalFormatting sqref="AA563">
    <cfRule type="expression" dxfId="1211" priority="1414" stopIfTrue="1">
      <formula>AA563=""</formula>
    </cfRule>
    <cfRule type="expression" dxfId="1210" priority="1415" stopIfTrue="1">
      <formula>AA563&lt;=0</formula>
    </cfRule>
    <cfRule type="expression" dxfId="1209" priority="1416" stopIfTrue="1">
      <formula>AA563&lt;1</formula>
    </cfRule>
    <cfRule type="expression" dxfId="1208" priority="1417">
      <formula>AA563&gt;=1</formula>
    </cfRule>
  </conditionalFormatting>
  <conditionalFormatting sqref="AA563">
    <cfRule type="expression" dxfId="1207" priority="1410" stopIfTrue="1">
      <formula>AA563=""</formula>
    </cfRule>
    <cfRule type="expression" dxfId="1206" priority="1411" stopIfTrue="1">
      <formula>AA563&lt;=0</formula>
    </cfRule>
    <cfRule type="expression" dxfId="1205" priority="1412" stopIfTrue="1">
      <formula>AA563&lt;1</formula>
    </cfRule>
    <cfRule type="expression" dxfId="1204" priority="1413">
      <formula>AA563&gt;=1</formula>
    </cfRule>
  </conditionalFormatting>
  <conditionalFormatting sqref="Y571">
    <cfRule type="expression" dxfId="1203" priority="1374" stopIfTrue="1">
      <formula>Y571=""</formula>
    </cfRule>
    <cfRule type="expression" dxfId="1202" priority="1375" stopIfTrue="1">
      <formula>Y571&lt;=0</formula>
    </cfRule>
    <cfRule type="expression" dxfId="1201" priority="1376" stopIfTrue="1">
      <formula>Y571&lt;1</formula>
    </cfRule>
    <cfRule type="expression" dxfId="1200" priority="1377">
      <formula>Y571&gt;=1</formula>
    </cfRule>
  </conditionalFormatting>
  <conditionalFormatting sqref="Y571">
    <cfRule type="expression" dxfId="1199" priority="1370" stopIfTrue="1">
      <formula>Y571=""</formula>
    </cfRule>
    <cfRule type="expression" dxfId="1198" priority="1371" stopIfTrue="1">
      <formula>Y571&lt;=0</formula>
    </cfRule>
    <cfRule type="expression" dxfId="1197" priority="1372" stopIfTrue="1">
      <formula>Y571&lt;1</formula>
    </cfRule>
    <cfRule type="expression" dxfId="1196" priority="1373">
      <formula>Y571&gt;=1</formula>
    </cfRule>
  </conditionalFormatting>
  <conditionalFormatting sqref="AA571">
    <cfRule type="expression" dxfId="1195" priority="1366" stopIfTrue="1">
      <formula>AA571=""</formula>
    </cfRule>
    <cfRule type="expression" dxfId="1194" priority="1367" stopIfTrue="1">
      <formula>AA571&lt;=0</formula>
    </cfRule>
    <cfRule type="expression" dxfId="1193" priority="1368" stopIfTrue="1">
      <formula>AA571&lt;1</formula>
    </cfRule>
    <cfRule type="expression" dxfId="1192" priority="1369">
      <formula>AA571&gt;=1</formula>
    </cfRule>
  </conditionalFormatting>
  <conditionalFormatting sqref="AA571">
    <cfRule type="expression" dxfId="1191" priority="1362" stopIfTrue="1">
      <formula>AA571=""</formula>
    </cfRule>
    <cfRule type="expression" dxfId="1190" priority="1363" stopIfTrue="1">
      <formula>AA571&lt;=0</formula>
    </cfRule>
    <cfRule type="expression" dxfId="1189" priority="1364" stopIfTrue="1">
      <formula>AA571&lt;1</formula>
    </cfRule>
    <cfRule type="expression" dxfId="1188" priority="1365">
      <formula>AA571&gt;=1</formula>
    </cfRule>
  </conditionalFormatting>
  <conditionalFormatting sqref="V568">
    <cfRule type="expression" dxfId="1187" priority="1406" stopIfTrue="1">
      <formula>V568=""</formula>
    </cfRule>
    <cfRule type="expression" dxfId="1186" priority="1407" stopIfTrue="1">
      <formula>V568&lt;=0</formula>
    </cfRule>
    <cfRule type="expression" dxfId="1185" priority="1408" stopIfTrue="1">
      <formula>V568&lt;1</formula>
    </cfRule>
    <cfRule type="expression" dxfId="1184" priority="1409">
      <formula>V568&gt;=1</formula>
    </cfRule>
  </conditionalFormatting>
  <conditionalFormatting sqref="V568">
    <cfRule type="expression" dxfId="1183" priority="1402" stopIfTrue="1">
      <formula>V568=""</formula>
    </cfRule>
    <cfRule type="expression" dxfId="1182" priority="1403" stopIfTrue="1">
      <formula>V568&lt;=0</formula>
    </cfRule>
    <cfRule type="expression" dxfId="1181" priority="1404" stopIfTrue="1">
      <formula>V568&lt;1</formula>
    </cfRule>
    <cfRule type="expression" dxfId="1180" priority="1405">
      <formula>V568&gt;=1</formula>
    </cfRule>
  </conditionalFormatting>
  <conditionalFormatting sqref="U568">
    <cfRule type="expression" dxfId="1179" priority="1398" stopIfTrue="1">
      <formula>U568=""</formula>
    </cfRule>
    <cfRule type="expression" dxfId="1178" priority="1399" stopIfTrue="1">
      <formula>U568&lt;=0</formula>
    </cfRule>
    <cfRule type="expression" dxfId="1177" priority="1400" stopIfTrue="1">
      <formula>U568&lt;1</formula>
    </cfRule>
    <cfRule type="expression" dxfId="1176" priority="1401">
      <formula>U568&gt;=1</formula>
    </cfRule>
  </conditionalFormatting>
  <conditionalFormatting sqref="U568">
    <cfRule type="expression" dxfId="1175" priority="1394" stopIfTrue="1">
      <formula>U568=""</formula>
    </cfRule>
    <cfRule type="expression" dxfId="1174" priority="1395" stopIfTrue="1">
      <formula>U568&lt;=0</formula>
    </cfRule>
    <cfRule type="expression" dxfId="1173" priority="1396" stopIfTrue="1">
      <formula>U568&lt;1</formula>
    </cfRule>
    <cfRule type="expression" dxfId="1172" priority="1397">
      <formula>U568&gt;=1</formula>
    </cfRule>
  </conditionalFormatting>
  <conditionalFormatting sqref="V573">
    <cfRule type="expression" dxfId="1171" priority="1358" stopIfTrue="1">
      <formula>V573=""</formula>
    </cfRule>
    <cfRule type="expression" dxfId="1170" priority="1359" stopIfTrue="1">
      <formula>V573&lt;=0</formula>
    </cfRule>
    <cfRule type="expression" dxfId="1169" priority="1360" stopIfTrue="1">
      <formula>V573&lt;1</formula>
    </cfRule>
    <cfRule type="expression" dxfId="1168" priority="1361">
      <formula>V573&gt;=1</formula>
    </cfRule>
  </conditionalFormatting>
  <conditionalFormatting sqref="V573">
    <cfRule type="expression" dxfId="1167" priority="1354" stopIfTrue="1">
      <formula>V573=""</formula>
    </cfRule>
    <cfRule type="expression" dxfId="1166" priority="1355" stopIfTrue="1">
      <formula>V573&lt;=0</formula>
    </cfRule>
    <cfRule type="expression" dxfId="1165" priority="1356" stopIfTrue="1">
      <formula>V573&lt;1</formula>
    </cfRule>
    <cfRule type="expression" dxfId="1164" priority="1357">
      <formula>V573&gt;=1</formula>
    </cfRule>
  </conditionalFormatting>
  <conditionalFormatting sqref="U573">
    <cfRule type="expression" dxfId="1163" priority="1350" stopIfTrue="1">
      <formula>U573=""</formula>
    </cfRule>
    <cfRule type="expression" dxfId="1162" priority="1351" stopIfTrue="1">
      <formula>U573&lt;=0</formula>
    </cfRule>
    <cfRule type="expression" dxfId="1161" priority="1352" stopIfTrue="1">
      <formula>U573&lt;1</formula>
    </cfRule>
    <cfRule type="expression" dxfId="1160" priority="1353">
      <formula>U573&gt;=1</formula>
    </cfRule>
  </conditionalFormatting>
  <conditionalFormatting sqref="U573">
    <cfRule type="expression" dxfId="1159" priority="1346" stopIfTrue="1">
      <formula>U573=""</formula>
    </cfRule>
    <cfRule type="expression" dxfId="1158" priority="1347" stopIfTrue="1">
      <formula>U573&lt;=0</formula>
    </cfRule>
    <cfRule type="expression" dxfId="1157" priority="1348" stopIfTrue="1">
      <formula>U573&lt;1</formula>
    </cfRule>
    <cfRule type="expression" dxfId="1156" priority="1349">
      <formula>U573&gt;=1</formula>
    </cfRule>
  </conditionalFormatting>
  <conditionalFormatting sqref="V33">
    <cfRule type="expression" dxfId="1155" priority="1342" stopIfTrue="1">
      <formula>V33=""</formula>
    </cfRule>
    <cfRule type="expression" dxfId="1154" priority="1343" stopIfTrue="1">
      <formula>V33&lt;=0</formula>
    </cfRule>
    <cfRule type="expression" dxfId="1153" priority="1344" stopIfTrue="1">
      <formula>V33&lt;1</formula>
    </cfRule>
    <cfRule type="expression" dxfId="1152" priority="1345">
      <formula>V33&gt;=1</formula>
    </cfRule>
  </conditionalFormatting>
  <conditionalFormatting sqref="V33">
    <cfRule type="expression" dxfId="1151" priority="1338" stopIfTrue="1">
      <formula>V33=""</formula>
    </cfRule>
    <cfRule type="expression" dxfId="1150" priority="1339" stopIfTrue="1">
      <formula>V33&lt;=0</formula>
    </cfRule>
    <cfRule type="expression" dxfId="1149" priority="1340" stopIfTrue="1">
      <formula>V33&lt;1</formula>
    </cfRule>
    <cfRule type="expression" dxfId="1148" priority="1341">
      <formula>V33&gt;=1</formula>
    </cfRule>
  </conditionalFormatting>
  <conditionalFormatting sqref="W33">
    <cfRule type="expression" dxfId="1147" priority="1334" stopIfTrue="1">
      <formula>W33=""</formula>
    </cfRule>
    <cfRule type="expression" dxfId="1146" priority="1335" stopIfTrue="1">
      <formula>W33&lt;=0</formula>
    </cfRule>
    <cfRule type="expression" dxfId="1145" priority="1336" stopIfTrue="1">
      <formula>W33&lt;1</formula>
    </cfRule>
    <cfRule type="expression" dxfId="1144" priority="1337">
      <formula>W33&gt;=1</formula>
    </cfRule>
  </conditionalFormatting>
  <conditionalFormatting sqref="W33">
    <cfRule type="expression" dxfId="1143" priority="1330" stopIfTrue="1">
      <formula>W33=""</formula>
    </cfRule>
    <cfRule type="expression" dxfId="1142" priority="1331" stopIfTrue="1">
      <formula>W33&lt;=0</formula>
    </cfRule>
    <cfRule type="expression" dxfId="1141" priority="1332" stopIfTrue="1">
      <formula>W33&lt;1</formula>
    </cfRule>
    <cfRule type="expression" dxfId="1140" priority="1333">
      <formula>W33&gt;=1</formula>
    </cfRule>
  </conditionalFormatting>
  <conditionalFormatting sqref="Y33">
    <cfRule type="expression" dxfId="1139" priority="1326" stopIfTrue="1">
      <formula>Y33=""</formula>
    </cfRule>
    <cfRule type="expression" dxfId="1138" priority="1327" stopIfTrue="1">
      <formula>Y33&lt;=0</formula>
    </cfRule>
    <cfRule type="expression" dxfId="1137" priority="1328" stopIfTrue="1">
      <formula>Y33&lt;1</formula>
    </cfRule>
    <cfRule type="expression" dxfId="1136" priority="1329">
      <formula>Y33&gt;=1</formula>
    </cfRule>
  </conditionalFormatting>
  <conditionalFormatting sqref="Y33">
    <cfRule type="expression" dxfId="1135" priority="1322" stopIfTrue="1">
      <formula>Y33=""</formula>
    </cfRule>
    <cfRule type="expression" dxfId="1134" priority="1323" stopIfTrue="1">
      <formula>Y33&lt;=0</formula>
    </cfRule>
    <cfRule type="expression" dxfId="1133" priority="1324" stopIfTrue="1">
      <formula>Y33&lt;1</formula>
    </cfRule>
    <cfRule type="expression" dxfId="1132" priority="1325">
      <formula>Y33&gt;=1</formula>
    </cfRule>
  </conditionalFormatting>
  <conditionalFormatting sqref="AA33">
    <cfRule type="expression" dxfId="1131" priority="1318" stopIfTrue="1">
      <formula>AA33=""</formula>
    </cfRule>
    <cfRule type="expression" dxfId="1130" priority="1319" stopIfTrue="1">
      <formula>AA33&lt;=0</formula>
    </cfRule>
    <cfRule type="expression" dxfId="1129" priority="1320" stopIfTrue="1">
      <formula>AA33&lt;1</formula>
    </cfRule>
    <cfRule type="expression" dxfId="1128" priority="1321">
      <formula>AA33&gt;=1</formula>
    </cfRule>
  </conditionalFormatting>
  <conditionalFormatting sqref="AA33">
    <cfRule type="expression" dxfId="1127" priority="1314" stopIfTrue="1">
      <formula>AA33=""</formula>
    </cfRule>
    <cfRule type="expression" dxfId="1126" priority="1315" stopIfTrue="1">
      <formula>AA33&lt;=0</formula>
    </cfRule>
    <cfRule type="expression" dxfId="1125" priority="1316" stopIfTrue="1">
      <formula>AA33&lt;1</formula>
    </cfRule>
    <cfRule type="expression" dxfId="1124" priority="1317">
      <formula>AA33&gt;=1</formula>
    </cfRule>
  </conditionalFormatting>
  <conditionalFormatting sqref="R19 X19 Z19">
    <cfRule type="expression" dxfId="1123" priority="1310" stopIfTrue="1">
      <formula>R19=""</formula>
    </cfRule>
    <cfRule type="expression" dxfId="1122" priority="1311" stopIfTrue="1">
      <formula>R19&lt;=0</formula>
    </cfRule>
    <cfRule type="expression" dxfId="1121" priority="1312" stopIfTrue="1">
      <formula>R19&lt;1</formula>
    </cfRule>
    <cfRule type="expression" dxfId="1120" priority="1313">
      <formula>R19&gt;=1</formula>
    </cfRule>
  </conditionalFormatting>
  <conditionalFormatting sqref="W19">
    <cfRule type="expression" dxfId="1119" priority="1306" stopIfTrue="1">
      <formula>W19=""</formula>
    </cfRule>
    <cfRule type="expression" dxfId="1118" priority="1307" stopIfTrue="1">
      <formula>W19&lt;=0</formula>
    </cfRule>
    <cfRule type="expression" dxfId="1117" priority="1308" stopIfTrue="1">
      <formula>W19&lt;1</formula>
    </cfRule>
    <cfRule type="expression" dxfId="1116" priority="1309">
      <formula>W19&gt;=1</formula>
    </cfRule>
  </conditionalFormatting>
  <conditionalFormatting sqref="V19">
    <cfRule type="expression" dxfId="1115" priority="1302" stopIfTrue="1">
      <formula>V19=""</formula>
    </cfRule>
    <cfRule type="expression" dxfId="1114" priority="1303" stopIfTrue="1">
      <formula>V19&lt;=0</formula>
    </cfRule>
    <cfRule type="expression" dxfId="1113" priority="1304" stopIfTrue="1">
      <formula>V19&lt;1</formula>
    </cfRule>
    <cfRule type="expression" dxfId="1112" priority="1305">
      <formula>V19&gt;=1</formula>
    </cfRule>
  </conditionalFormatting>
  <conditionalFormatting sqref="Q19">
    <cfRule type="expression" dxfId="1111" priority="1298" stopIfTrue="1">
      <formula>Q19=""</formula>
    </cfRule>
    <cfRule type="expression" dxfId="1110" priority="1299" stopIfTrue="1">
      <formula>Q19&lt;=0</formula>
    </cfRule>
    <cfRule type="expression" dxfId="1109" priority="1300" stopIfTrue="1">
      <formula>Q19&lt;1</formula>
    </cfRule>
    <cfRule type="expression" dxfId="1108" priority="1301">
      <formula>Q19&gt;=1</formula>
    </cfRule>
  </conditionalFormatting>
  <conditionalFormatting sqref="P19">
    <cfRule type="expression" dxfId="1107" priority="1294" stopIfTrue="1">
      <formula>P19=""</formula>
    </cfRule>
    <cfRule type="expression" dxfId="1106" priority="1295" stopIfTrue="1">
      <formula>P19&lt;=0</formula>
    </cfRule>
    <cfRule type="expression" dxfId="1105" priority="1296" stopIfTrue="1">
      <formula>P19&lt;1</formula>
    </cfRule>
    <cfRule type="expression" dxfId="1104" priority="1297">
      <formula>P19&gt;=1</formula>
    </cfRule>
  </conditionalFormatting>
  <conditionalFormatting sqref="O19">
    <cfRule type="expression" dxfId="1103" priority="1290" stopIfTrue="1">
      <formula>O19=""</formula>
    </cfRule>
    <cfRule type="expression" dxfId="1102" priority="1291" stopIfTrue="1">
      <formula>O19&lt;=0</formula>
    </cfRule>
    <cfRule type="expression" dxfId="1101" priority="1292" stopIfTrue="1">
      <formula>O19&lt;1</formula>
    </cfRule>
    <cfRule type="expression" dxfId="1100" priority="1293">
      <formula>O19&gt;=1</formula>
    </cfRule>
  </conditionalFormatting>
  <conditionalFormatting sqref="U19">
    <cfRule type="expression" dxfId="1099" priority="1286" stopIfTrue="1">
      <formula>U19=""</formula>
    </cfRule>
    <cfRule type="expression" dxfId="1098" priority="1287" stopIfTrue="1">
      <formula>U19&lt;=0</formula>
    </cfRule>
    <cfRule type="expression" dxfId="1097" priority="1288" stopIfTrue="1">
      <formula>U19&lt;1</formula>
    </cfRule>
    <cfRule type="expression" dxfId="1096" priority="1289">
      <formula>U19&gt;=1</formula>
    </cfRule>
  </conditionalFormatting>
  <conditionalFormatting sqref="R20 X20 Z20">
    <cfRule type="expression" dxfId="1095" priority="1282" stopIfTrue="1">
      <formula>R20=""</formula>
    </cfRule>
    <cfRule type="expression" dxfId="1094" priority="1283" stopIfTrue="1">
      <formula>R20&lt;=0</formula>
    </cfRule>
    <cfRule type="expression" dxfId="1093" priority="1284" stopIfTrue="1">
      <formula>R20&lt;1</formula>
    </cfRule>
    <cfRule type="expression" dxfId="1092" priority="1285">
      <formula>R20&gt;=1</formula>
    </cfRule>
  </conditionalFormatting>
  <conditionalFormatting sqref="W20">
    <cfRule type="expression" dxfId="1091" priority="1278" stopIfTrue="1">
      <formula>W20=""</formula>
    </cfRule>
    <cfRule type="expression" dxfId="1090" priority="1279" stopIfTrue="1">
      <formula>W20&lt;=0</formula>
    </cfRule>
    <cfRule type="expression" dxfId="1089" priority="1280" stopIfTrue="1">
      <formula>W20&lt;1</formula>
    </cfRule>
    <cfRule type="expression" dxfId="1088" priority="1281">
      <formula>W20&gt;=1</formula>
    </cfRule>
  </conditionalFormatting>
  <conditionalFormatting sqref="Q20">
    <cfRule type="expression" dxfId="1087" priority="1270" stopIfTrue="1">
      <formula>Q20=""</formula>
    </cfRule>
    <cfRule type="expression" dxfId="1086" priority="1271" stopIfTrue="1">
      <formula>Q20&lt;=0</formula>
    </cfRule>
    <cfRule type="expression" dxfId="1085" priority="1272" stopIfTrue="1">
      <formula>Q20&lt;1</formula>
    </cfRule>
    <cfRule type="expression" dxfId="1084" priority="1273">
      <formula>Q20&gt;=1</formula>
    </cfRule>
  </conditionalFormatting>
  <conditionalFormatting sqref="V20">
    <cfRule type="expression" dxfId="1083" priority="1274" stopIfTrue="1">
      <formula>V20=""</formula>
    </cfRule>
    <cfRule type="expression" dxfId="1082" priority="1275" stopIfTrue="1">
      <formula>V20&lt;=0</formula>
    </cfRule>
    <cfRule type="expression" dxfId="1081" priority="1276" stopIfTrue="1">
      <formula>V20&lt;1</formula>
    </cfRule>
    <cfRule type="expression" dxfId="1080" priority="1277">
      <formula>V20&gt;=1</formula>
    </cfRule>
  </conditionalFormatting>
  <conditionalFormatting sqref="O20">
    <cfRule type="expression" dxfId="1079" priority="1262" stopIfTrue="1">
      <formula>O20=""</formula>
    </cfRule>
    <cfRule type="expression" dxfId="1078" priority="1263" stopIfTrue="1">
      <formula>O20&lt;=0</formula>
    </cfRule>
    <cfRule type="expression" dxfId="1077" priority="1264" stopIfTrue="1">
      <formula>O20&lt;1</formula>
    </cfRule>
    <cfRule type="expression" dxfId="1076" priority="1265">
      <formula>O20&gt;=1</formula>
    </cfRule>
  </conditionalFormatting>
  <conditionalFormatting sqref="P20">
    <cfRule type="expression" dxfId="1075" priority="1266" stopIfTrue="1">
      <formula>P20=""</formula>
    </cfRule>
    <cfRule type="expression" dxfId="1074" priority="1267" stopIfTrue="1">
      <formula>P20&lt;=0</formula>
    </cfRule>
    <cfRule type="expression" dxfId="1073" priority="1268" stopIfTrue="1">
      <formula>P20&lt;1</formula>
    </cfRule>
    <cfRule type="expression" dxfId="1072" priority="1269">
      <formula>P20&gt;=1</formula>
    </cfRule>
  </conditionalFormatting>
  <conditionalFormatting sqref="U20">
    <cfRule type="expression" dxfId="1071" priority="1258" stopIfTrue="1">
      <formula>U20=""</formula>
    </cfRule>
    <cfRule type="expression" dxfId="1070" priority="1259" stopIfTrue="1">
      <formula>U20&lt;=0</formula>
    </cfRule>
    <cfRule type="expression" dxfId="1069" priority="1260" stopIfTrue="1">
      <formula>U20&lt;1</formula>
    </cfRule>
    <cfRule type="expression" dxfId="1068" priority="1261">
      <formula>U20&gt;=1</formula>
    </cfRule>
  </conditionalFormatting>
  <conditionalFormatting sqref="O574 S574">
    <cfRule type="expression" dxfId="1067" priority="1234" stopIfTrue="1">
      <formula>O574=""</formula>
    </cfRule>
    <cfRule type="expression" dxfId="1066" priority="1235" stopIfTrue="1">
      <formula>O574&lt;=0</formula>
    </cfRule>
    <cfRule type="expression" dxfId="1065" priority="1236" stopIfTrue="1">
      <formula>O574&lt;1</formula>
    </cfRule>
    <cfRule type="expression" dxfId="1064" priority="1237">
      <formula>O574&gt;=1</formula>
    </cfRule>
  </conditionalFormatting>
  <conditionalFormatting sqref="O574 S574">
    <cfRule type="expression" dxfId="1063" priority="1238" stopIfTrue="1">
      <formula>O574=""</formula>
    </cfRule>
    <cfRule type="expression" dxfId="1062" priority="1239" stopIfTrue="1">
      <formula>O574&lt;=0</formula>
    </cfRule>
    <cfRule type="expression" dxfId="1061" priority="1240" stopIfTrue="1">
      <formula>O574&lt;1</formula>
    </cfRule>
    <cfRule type="expression" dxfId="1060" priority="1241">
      <formula>O574&gt;=1</formula>
    </cfRule>
  </conditionalFormatting>
  <conditionalFormatting sqref="X99">
    <cfRule type="expression" dxfId="1059" priority="1246" stopIfTrue="1">
      <formula>Y99=""</formula>
    </cfRule>
    <cfRule type="expression" dxfId="1058" priority="1247" stopIfTrue="1">
      <formula>AND(Y99&lt;&gt;"",X99&lt;1)</formula>
    </cfRule>
    <cfRule type="expression" dxfId="1057" priority="1248">
      <formula>AND(Y99&lt;&gt;"",X99&gt;=1)</formula>
    </cfRule>
  </conditionalFormatting>
  <conditionalFormatting sqref="T574">
    <cfRule type="expression" dxfId="1056" priority="1243" stopIfTrue="1">
      <formula>AND(U574="", V574="", W574="")</formula>
    </cfRule>
    <cfRule type="expression" dxfId="1055" priority="1244" stopIfTrue="1">
      <formula>AND(OR(U574&lt;&gt;"",V574&lt;&gt;"",W574&lt;&gt;""),OR(T574&lt;1,T574=""))</formula>
    </cfRule>
    <cfRule type="expression" dxfId="1054" priority="1245">
      <formula>AND(U574&lt;&gt;"",V574&lt;&gt;"",W574&lt;&gt;"",T574&gt;=1)</formula>
    </cfRule>
  </conditionalFormatting>
  <conditionalFormatting sqref="L574">
    <cfRule type="expression" dxfId="1053" priority="1200" stopIfTrue="1">
      <formula>L574=""</formula>
    </cfRule>
    <cfRule type="expression" dxfId="1052" priority="1201" stopIfTrue="1">
      <formula>L574&lt;=0</formula>
    </cfRule>
    <cfRule type="expression" dxfId="1051" priority="1202" stopIfTrue="1">
      <formula>L574&lt;1</formula>
    </cfRule>
    <cfRule type="expression" dxfId="1050" priority="1203">
      <formula>L574&gt;=1</formula>
    </cfRule>
  </conditionalFormatting>
  <conditionalFormatting sqref="P574">
    <cfRule type="expression" dxfId="1049" priority="1216" stopIfTrue="1">
      <formula>P574=""</formula>
    </cfRule>
    <cfRule type="expression" dxfId="1048" priority="1217" stopIfTrue="1">
      <formula>P574&lt;=0</formula>
    </cfRule>
    <cfRule type="expression" dxfId="1047" priority="1218" stopIfTrue="1">
      <formula>P574&lt;1</formula>
    </cfRule>
    <cfRule type="expression" dxfId="1046" priority="1219">
      <formula>P574&gt;=1</formula>
    </cfRule>
  </conditionalFormatting>
  <conditionalFormatting sqref="P574">
    <cfRule type="expression" dxfId="1045" priority="1212" stopIfTrue="1">
      <formula>P574=""</formula>
    </cfRule>
    <cfRule type="expression" dxfId="1044" priority="1213" stopIfTrue="1">
      <formula>P574&lt;=0</formula>
    </cfRule>
    <cfRule type="expression" dxfId="1043" priority="1214" stopIfTrue="1">
      <formula>P574&lt;1</formula>
    </cfRule>
    <cfRule type="expression" dxfId="1042" priority="1215">
      <formula>P574&gt;=1</formula>
    </cfRule>
  </conditionalFormatting>
  <conditionalFormatting sqref="Q574">
    <cfRule type="expression" dxfId="1041" priority="1208" stopIfTrue="1">
      <formula>Q574=""</formula>
    </cfRule>
    <cfRule type="expression" dxfId="1040" priority="1209" stopIfTrue="1">
      <formula>Q574&lt;=0</formula>
    </cfRule>
    <cfRule type="expression" dxfId="1039" priority="1210" stopIfTrue="1">
      <formula>Q574&lt;1</formula>
    </cfRule>
    <cfRule type="expression" dxfId="1038" priority="1211">
      <formula>Q574&gt;=1</formula>
    </cfRule>
  </conditionalFormatting>
  <conditionalFormatting sqref="Q574">
    <cfRule type="expression" dxfId="1037" priority="1204" stopIfTrue="1">
      <formula>Q574=""</formula>
    </cfRule>
    <cfRule type="expression" dxfId="1036" priority="1205" stopIfTrue="1">
      <formula>Q574&lt;=0</formula>
    </cfRule>
    <cfRule type="expression" dxfId="1035" priority="1206" stopIfTrue="1">
      <formula>Q574&lt;1</formula>
    </cfRule>
    <cfRule type="expression" dxfId="1034" priority="1207">
      <formula>Q574&gt;=1</formula>
    </cfRule>
  </conditionalFormatting>
  <conditionalFormatting sqref="T574">
    <cfRule type="expression" dxfId="1033" priority="1229" stopIfTrue="1">
      <formula>AND(U574="", V574="", W574="")</formula>
    </cfRule>
    <cfRule type="expression" dxfId="1032" priority="1230" stopIfTrue="1">
      <formula>AND(OR(U574&lt;&gt;"",V574&lt;&gt;"",W574&lt;&gt;""),OR(T574&lt;1,T574=""))</formula>
    </cfRule>
    <cfRule type="expression" dxfId="1031" priority="1231">
      <formula>AND(U574&lt;&gt;"",V574&lt;&gt;"",W574&lt;&gt;"",T574&gt;=1)</formula>
    </cfRule>
  </conditionalFormatting>
  <conditionalFormatting sqref="R574">
    <cfRule type="expression" dxfId="1030" priority="1226" stopIfTrue="1">
      <formula>S574=""</formula>
    </cfRule>
    <cfRule type="expression" dxfId="1029" priority="1227" stopIfTrue="1">
      <formula>AND(S574&lt;&gt;"",R574&lt;1)</formula>
    </cfRule>
    <cfRule type="expression" dxfId="1028" priority="1228">
      <formula>AND(S574&lt;&gt;"",R574&gt;=1)</formula>
    </cfRule>
  </conditionalFormatting>
  <conditionalFormatting sqref="X574">
    <cfRule type="expression" dxfId="1027" priority="1223" stopIfTrue="1">
      <formula>Y574=""</formula>
    </cfRule>
    <cfRule type="expression" dxfId="1026" priority="1224" stopIfTrue="1">
      <formula>AND(Y574&lt;&gt;"",X574&lt;1)</formula>
    </cfRule>
    <cfRule type="expression" dxfId="1025" priority="1225">
      <formula>AND(Y574&lt;&gt;"",X574&gt;=1)</formula>
    </cfRule>
  </conditionalFormatting>
  <conditionalFormatting sqref="Z574">
    <cfRule type="expression" dxfId="1024" priority="1220" stopIfTrue="1">
      <formula>AA574=""</formula>
    </cfRule>
    <cfRule type="expression" dxfId="1023" priority="1221" stopIfTrue="1">
      <formula>AND(AA574&lt;&gt;"",Z574&lt;1)</formula>
    </cfRule>
    <cfRule type="expression" dxfId="1022" priority="1222">
      <formula>AND(AA574&lt;&gt;"",Z574&gt;=1)</formula>
    </cfRule>
  </conditionalFormatting>
  <conditionalFormatting sqref="N574">
    <cfRule type="expression" dxfId="1021" priority="1232" stopIfTrue="1">
      <formula>AND(O574="",P574="",Q574="")</formula>
    </cfRule>
    <cfRule type="expression" dxfId="1020" priority="1233" stopIfTrue="1">
      <formula>AND(OR(O574&lt;&gt;"",P574&lt;&gt;"",Q574&lt;&gt;""),OR(N574&lt;1,N574=""))</formula>
    </cfRule>
    <cfRule type="expression" dxfId="1019" priority="1242">
      <formula>AND(O574&lt;&gt;"",P574&lt;&gt;"",Q574&lt;&gt;"",N574&gt;=1)</formula>
    </cfRule>
  </conditionalFormatting>
  <conditionalFormatting sqref="AA490">
    <cfRule type="expression" dxfId="1018" priority="972" stopIfTrue="1">
      <formula>AA490=""</formula>
    </cfRule>
    <cfRule type="expression" dxfId="1017" priority="973" stopIfTrue="1">
      <formula>AA490&lt;=0</formula>
    </cfRule>
    <cfRule type="expression" dxfId="1016" priority="974" stopIfTrue="1">
      <formula>AA490&lt;1</formula>
    </cfRule>
    <cfRule type="expression" dxfId="1015" priority="975">
      <formula>AA490&gt;=1</formula>
    </cfRule>
  </conditionalFormatting>
  <conditionalFormatting sqref="AA490">
    <cfRule type="expression" dxfId="1014" priority="968" stopIfTrue="1">
      <formula>AA490=""</formula>
    </cfRule>
    <cfRule type="expression" dxfId="1013" priority="969" stopIfTrue="1">
      <formula>AA490&lt;=0</formula>
    </cfRule>
    <cfRule type="expression" dxfId="1012" priority="970" stopIfTrue="1">
      <formula>AA490&lt;1</formula>
    </cfRule>
    <cfRule type="expression" dxfId="1011" priority="971">
      <formula>AA490&gt;=1</formula>
    </cfRule>
  </conditionalFormatting>
  <conditionalFormatting sqref="U574">
    <cfRule type="expression" dxfId="1010" priority="1188" stopIfTrue="1">
      <formula>U574=""</formula>
    </cfRule>
    <cfRule type="expression" dxfId="1009" priority="1189" stopIfTrue="1">
      <formula>U574&lt;=0</formula>
    </cfRule>
    <cfRule type="expression" dxfId="1008" priority="1190" stopIfTrue="1">
      <formula>U574&lt;1</formula>
    </cfRule>
    <cfRule type="expression" dxfId="1007" priority="1191">
      <formula>U574&gt;=1</formula>
    </cfRule>
  </conditionalFormatting>
  <conditionalFormatting sqref="U574">
    <cfRule type="expression" dxfId="1006" priority="1184" stopIfTrue="1">
      <formula>U574=""</formula>
    </cfRule>
    <cfRule type="expression" dxfId="1005" priority="1185" stopIfTrue="1">
      <formula>U574&lt;=0</formula>
    </cfRule>
    <cfRule type="expression" dxfId="1004" priority="1186" stopIfTrue="1">
      <formula>U574&lt;1</formula>
    </cfRule>
    <cfRule type="expression" dxfId="1003" priority="1187">
      <formula>U574&gt;=1</formula>
    </cfRule>
  </conditionalFormatting>
  <conditionalFormatting sqref="V574">
    <cfRule type="expression" dxfId="1002" priority="1180" stopIfTrue="1">
      <formula>V574=""</formula>
    </cfRule>
    <cfRule type="expression" dxfId="1001" priority="1181" stopIfTrue="1">
      <formula>V574&lt;=0</formula>
    </cfRule>
    <cfRule type="expression" dxfId="1000" priority="1182" stopIfTrue="1">
      <formula>V574&lt;1</formula>
    </cfRule>
    <cfRule type="expression" dxfId="999" priority="1183">
      <formula>V574&gt;=1</formula>
    </cfRule>
  </conditionalFormatting>
  <conditionalFormatting sqref="V574">
    <cfRule type="expression" dxfId="998" priority="1176" stopIfTrue="1">
      <formula>V574=""</formula>
    </cfRule>
    <cfRule type="expression" dxfId="997" priority="1177" stopIfTrue="1">
      <formula>V574&lt;=0</formula>
    </cfRule>
    <cfRule type="expression" dxfId="996" priority="1178" stopIfTrue="1">
      <formula>V574&lt;1</formula>
    </cfRule>
    <cfRule type="expression" dxfId="995" priority="1179">
      <formula>V574&gt;=1</formula>
    </cfRule>
  </conditionalFormatting>
  <conditionalFormatting sqref="W574">
    <cfRule type="expression" dxfId="994" priority="1172" stopIfTrue="1">
      <formula>W574=""</formula>
    </cfRule>
    <cfRule type="expression" dxfId="993" priority="1173" stopIfTrue="1">
      <formula>W574&lt;=0</formula>
    </cfRule>
    <cfRule type="expression" dxfId="992" priority="1174" stopIfTrue="1">
      <formula>W574&lt;1</formula>
    </cfRule>
    <cfRule type="expression" dxfId="991" priority="1175">
      <formula>W574&gt;=1</formula>
    </cfRule>
  </conditionalFormatting>
  <conditionalFormatting sqref="W574">
    <cfRule type="expression" dxfId="990" priority="1168" stopIfTrue="1">
      <formula>W574=""</formula>
    </cfRule>
    <cfRule type="expression" dxfId="989" priority="1169" stopIfTrue="1">
      <formula>W574&lt;=0</formula>
    </cfRule>
    <cfRule type="expression" dxfId="988" priority="1170" stopIfTrue="1">
      <formula>W574&lt;1</formula>
    </cfRule>
    <cfRule type="expression" dxfId="987" priority="1171">
      <formula>W574&gt;=1</formula>
    </cfRule>
  </conditionalFormatting>
  <conditionalFormatting sqref="Y574">
    <cfRule type="expression" dxfId="986" priority="1164" stopIfTrue="1">
      <formula>Y574=""</formula>
    </cfRule>
    <cfRule type="expression" dxfId="985" priority="1165" stopIfTrue="1">
      <formula>Y574&lt;=0</formula>
    </cfRule>
    <cfRule type="expression" dxfId="984" priority="1166" stopIfTrue="1">
      <formula>Y574&lt;1</formula>
    </cfRule>
    <cfRule type="expression" dxfId="983" priority="1167">
      <formula>Y574&gt;=1</formula>
    </cfRule>
  </conditionalFormatting>
  <conditionalFormatting sqref="Y574">
    <cfRule type="expression" dxfId="982" priority="1160" stopIfTrue="1">
      <formula>Y574=""</formula>
    </cfRule>
    <cfRule type="expression" dxfId="981" priority="1161" stopIfTrue="1">
      <formula>Y574&lt;=0</formula>
    </cfRule>
    <cfRule type="expression" dxfId="980" priority="1162" stopIfTrue="1">
      <formula>Y574&lt;1</formula>
    </cfRule>
    <cfRule type="expression" dxfId="979" priority="1163">
      <formula>Y574&gt;=1</formula>
    </cfRule>
  </conditionalFormatting>
  <conditionalFormatting sqref="AA574">
    <cfRule type="expression" dxfId="978" priority="1156" stopIfTrue="1">
      <formula>AA574=""</formula>
    </cfRule>
    <cfRule type="expression" dxfId="977" priority="1157" stopIfTrue="1">
      <formula>AA574&lt;=0</formula>
    </cfRule>
    <cfRule type="expression" dxfId="976" priority="1158" stopIfTrue="1">
      <formula>AA574&lt;1</formula>
    </cfRule>
    <cfRule type="expression" dxfId="975" priority="1159">
      <formula>AA574&gt;=1</formula>
    </cfRule>
  </conditionalFormatting>
  <conditionalFormatting sqref="AA574">
    <cfRule type="expression" dxfId="974" priority="1152" stopIfTrue="1">
      <formula>AA574=""</formula>
    </cfRule>
    <cfRule type="expression" dxfId="973" priority="1153" stopIfTrue="1">
      <formula>AA574&lt;=0</formula>
    </cfRule>
    <cfRule type="expression" dxfId="972" priority="1154" stopIfTrue="1">
      <formula>AA574&lt;1</formula>
    </cfRule>
    <cfRule type="expression" dxfId="971" priority="1155">
      <formula>AA574&gt;=1</formula>
    </cfRule>
  </conditionalFormatting>
  <conditionalFormatting sqref="Y483">
    <cfRule type="expression" dxfId="970" priority="1148" stopIfTrue="1">
      <formula>Y483=""</formula>
    </cfRule>
    <cfRule type="expression" dxfId="969" priority="1149" stopIfTrue="1">
      <formula>Y483&lt;=0</formula>
    </cfRule>
    <cfRule type="expression" dxfId="968" priority="1150" stopIfTrue="1">
      <formula>Y483&lt;1</formula>
    </cfRule>
    <cfRule type="expression" dxfId="967" priority="1151">
      <formula>Y483&gt;=1</formula>
    </cfRule>
  </conditionalFormatting>
  <conditionalFormatting sqref="Y483">
    <cfRule type="expression" dxfId="966" priority="1144" stopIfTrue="1">
      <formula>Y483=""</formula>
    </cfRule>
    <cfRule type="expression" dxfId="965" priority="1145" stopIfTrue="1">
      <formula>Y483&lt;=0</formula>
    </cfRule>
    <cfRule type="expression" dxfId="964" priority="1146" stopIfTrue="1">
      <formula>Y483&lt;1</formula>
    </cfRule>
    <cfRule type="expression" dxfId="963" priority="1147">
      <formula>Y483&gt;=1</formula>
    </cfRule>
  </conditionalFormatting>
  <conditionalFormatting sqref="Y483">
    <cfRule type="expression" dxfId="962" priority="1140" stopIfTrue="1">
      <formula>Y483=""</formula>
    </cfRule>
    <cfRule type="expression" dxfId="961" priority="1141" stopIfTrue="1">
      <formula>Y483&lt;=0</formula>
    </cfRule>
    <cfRule type="expression" dxfId="960" priority="1142" stopIfTrue="1">
      <formula>Y483&lt;1</formula>
    </cfRule>
    <cfRule type="expression" dxfId="959" priority="1143">
      <formula>Y483&gt;=1</formula>
    </cfRule>
  </conditionalFormatting>
  <conditionalFormatting sqref="Y483">
    <cfRule type="expression" dxfId="958" priority="1136" stopIfTrue="1">
      <formula>Y483=""</formula>
    </cfRule>
    <cfRule type="expression" dxfId="957" priority="1137" stopIfTrue="1">
      <formula>Y483&lt;=0</formula>
    </cfRule>
    <cfRule type="expression" dxfId="956" priority="1138" stopIfTrue="1">
      <formula>Y483&lt;1</formula>
    </cfRule>
    <cfRule type="expression" dxfId="955" priority="1139">
      <formula>Y483&gt;=1</formula>
    </cfRule>
  </conditionalFormatting>
  <conditionalFormatting sqref="AA483">
    <cfRule type="expression" dxfId="954" priority="1132" stopIfTrue="1">
      <formula>AA483=""</formula>
    </cfRule>
    <cfRule type="expression" dxfId="953" priority="1133" stopIfTrue="1">
      <formula>AA483&lt;=0</formula>
    </cfRule>
    <cfRule type="expression" dxfId="952" priority="1134" stopIfTrue="1">
      <formula>AA483&lt;1</formula>
    </cfRule>
    <cfRule type="expression" dxfId="951" priority="1135">
      <formula>AA483&gt;=1</formula>
    </cfRule>
  </conditionalFormatting>
  <conditionalFormatting sqref="AA483">
    <cfRule type="expression" dxfId="950" priority="1128" stopIfTrue="1">
      <formula>AA483=""</formula>
    </cfRule>
    <cfRule type="expression" dxfId="949" priority="1129" stopIfTrue="1">
      <formula>AA483&lt;=0</formula>
    </cfRule>
    <cfRule type="expression" dxfId="948" priority="1130" stopIfTrue="1">
      <formula>AA483&lt;1</formula>
    </cfRule>
    <cfRule type="expression" dxfId="947" priority="1131">
      <formula>AA483&gt;=1</formula>
    </cfRule>
  </conditionalFormatting>
  <conditionalFormatting sqref="AA483">
    <cfRule type="expression" dxfId="946" priority="1124" stopIfTrue="1">
      <formula>AA483=""</formula>
    </cfRule>
    <cfRule type="expression" dxfId="945" priority="1125" stopIfTrue="1">
      <formula>AA483&lt;=0</formula>
    </cfRule>
    <cfRule type="expression" dxfId="944" priority="1126" stopIfTrue="1">
      <formula>AA483&lt;1</formula>
    </cfRule>
    <cfRule type="expression" dxfId="943" priority="1127">
      <formula>AA483&gt;=1</formula>
    </cfRule>
  </conditionalFormatting>
  <conditionalFormatting sqref="AA483">
    <cfRule type="expression" dxfId="942" priority="1120" stopIfTrue="1">
      <formula>AA483=""</formula>
    </cfRule>
    <cfRule type="expression" dxfId="941" priority="1121" stopIfTrue="1">
      <formula>AA483&lt;=0</formula>
    </cfRule>
    <cfRule type="expression" dxfId="940" priority="1122" stopIfTrue="1">
      <formula>AA483&lt;1</formula>
    </cfRule>
    <cfRule type="expression" dxfId="939" priority="1123">
      <formula>AA483&gt;=1</formula>
    </cfRule>
  </conditionalFormatting>
  <conditionalFormatting sqref="Y484">
    <cfRule type="expression" dxfId="938" priority="1116" stopIfTrue="1">
      <formula>Y484=""</formula>
    </cfRule>
    <cfRule type="expression" dxfId="937" priority="1117" stopIfTrue="1">
      <formula>Y484&lt;=0</formula>
    </cfRule>
    <cfRule type="expression" dxfId="936" priority="1118" stopIfTrue="1">
      <formula>Y484&lt;1</formula>
    </cfRule>
    <cfRule type="expression" dxfId="935" priority="1119">
      <formula>Y484&gt;=1</formula>
    </cfRule>
  </conditionalFormatting>
  <conditionalFormatting sqref="Y484">
    <cfRule type="expression" dxfId="934" priority="1112" stopIfTrue="1">
      <formula>Y484=""</formula>
    </cfRule>
    <cfRule type="expression" dxfId="933" priority="1113" stopIfTrue="1">
      <formula>Y484&lt;=0</formula>
    </cfRule>
    <cfRule type="expression" dxfId="932" priority="1114" stopIfTrue="1">
      <formula>Y484&lt;1</formula>
    </cfRule>
    <cfRule type="expression" dxfId="931" priority="1115">
      <formula>Y484&gt;=1</formula>
    </cfRule>
  </conditionalFormatting>
  <conditionalFormatting sqref="Y484">
    <cfRule type="expression" dxfId="930" priority="1108" stopIfTrue="1">
      <formula>Y484=""</formula>
    </cfRule>
    <cfRule type="expression" dxfId="929" priority="1109" stopIfTrue="1">
      <formula>Y484&lt;=0</formula>
    </cfRule>
    <cfRule type="expression" dxfId="928" priority="1110" stopIfTrue="1">
      <formula>Y484&lt;1</formula>
    </cfRule>
    <cfRule type="expression" dxfId="927" priority="1111">
      <formula>Y484&gt;=1</formula>
    </cfRule>
  </conditionalFormatting>
  <conditionalFormatting sqref="Y484">
    <cfRule type="expression" dxfId="926" priority="1104" stopIfTrue="1">
      <formula>Y484=""</formula>
    </cfRule>
    <cfRule type="expression" dxfId="925" priority="1105" stopIfTrue="1">
      <formula>Y484&lt;=0</formula>
    </cfRule>
    <cfRule type="expression" dxfId="924" priority="1106" stopIfTrue="1">
      <formula>Y484&lt;1</formula>
    </cfRule>
    <cfRule type="expression" dxfId="923" priority="1107">
      <formula>Y484&gt;=1</formula>
    </cfRule>
  </conditionalFormatting>
  <conditionalFormatting sqref="AA484">
    <cfRule type="expression" dxfId="922" priority="1100" stopIfTrue="1">
      <formula>AA484=""</formula>
    </cfRule>
    <cfRule type="expression" dxfId="921" priority="1101" stopIfTrue="1">
      <formula>AA484&lt;=0</formula>
    </cfRule>
    <cfRule type="expression" dxfId="920" priority="1102" stopIfTrue="1">
      <formula>AA484&lt;1</formula>
    </cfRule>
    <cfRule type="expression" dxfId="919" priority="1103">
      <formula>AA484&gt;=1</formula>
    </cfRule>
  </conditionalFormatting>
  <conditionalFormatting sqref="AA484">
    <cfRule type="expression" dxfId="918" priority="1096" stopIfTrue="1">
      <formula>AA484=""</formula>
    </cfRule>
    <cfRule type="expression" dxfId="917" priority="1097" stopIfTrue="1">
      <formula>AA484&lt;=0</formula>
    </cfRule>
    <cfRule type="expression" dxfId="916" priority="1098" stopIfTrue="1">
      <formula>AA484&lt;1</formula>
    </cfRule>
    <cfRule type="expression" dxfId="915" priority="1099">
      <formula>AA484&gt;=1</formula>
    </cfRule>
  </conditionalFormatting>
  <conditionalFormatting sqref="AA484">
    <cfRule type="expression" dxfId="914" priority="1092" stopIfTrue="1">
      <formula>AA484=""</formula>
    </cfRule>
    <cfRule type="expression" dxfId="913" priority="1093" stopIfTrue="1">
      <formula>AA484&lt;=0</formula>
    </cfRule>
    <cfRule type="expression" dxfId="912" priority="1094" stopIfTrue="1">
      <formula>AA484&lt;1</formula>
    </cfRule>
    <cfRule type="expression" dxfId="911" priority="1095">
      <formula>AA484&gt;=1</formula>
    </cfRule>
  </conditionalFormatting>
  <conditionalFormatting sqref="AA484">
    <cfRule type="expression" dxfId="910" priority="1088" stopIfTrue="1">
      <formula>AA484=""</formula>
    </cfRule>
    <cfRule type="expression" dxfId="909" priority="1089" stopIfTrue="1">
      <formula>AA484&lt;=0</formula>
    </cfRule>
    <cfRule type="expression" dxfId="908" priority="1090" stopIfTrue="1">
      <formula>AA484&lt;1</formula>
    </cfRule>
    <cfRule type="expression" dxfId="907" priority="1091">
      <formula>AA484&gt;=1</formula>
    </cfRule>
  </conditionalFormatting>
  <conditionalFormatting sqref="Y490">
    <cfRule type="expression" dxfId="906" priority="1084" stopIfTrue="1">
      <formula>Y490=""</formula>
    </cfRule>
    <cfRule type="expression" dxfId="905" priority="1085" stopIfTrue="1">
      <formula>Y490&lt;=0</formula>
    </cfRule>
    <cfRule type="expression" dxfId="904" priority="1086" stopIfTrue="1">
      <formula>Y490&lt;1</formula>
    </cfRule>
    <cfRule type="expression" dxfId="903" priority="1087">
      <formula>Y490&gt;=1</formula>
    </cfRule>
  </conditionalFormatting>
  <conditionalFormatting sqref="Y490">
    <cfRule type="expression" dxfId="902" priority="1080" stopIfTrue="1">
      <formula>Y490=""</formula>
    </cfRule>
    <cfRule type="expression" dxfId="901" priority="1081" stopIfTrue="1">
      <formula>Y490&lt;=0</formula>
    </cfRule>
    <cfRule type="expression" dxfId="900" priority="1082" stopIfTrue="1">
      <formula>Y490&lt;1</formula>
    </cfRule>
    <cfRule type="expression" dxfId="899" priority="1083">
      <formula>Y490&gt;=1</formula>
    </cfRule>
  </conditionalFormatting>
  <conditionalFormatting sqref="Y490">
    <cfRule type="expression" dxfId="898" priority="1076" stopIfTrue="1">
      <formula>Y490=""</formula>
    </cfRule>
    <cfRule type="expression" dxfId="897" priority="1077" stopIfTrue="1">
      <formula>Y490&lt;=0</formula>
    </cfRule>
    <cfRule type="expression" dxfId="896" priority="1078" stopIfTrue="1">
      <formula>Y490&lt;1</formula>
    </cfRule>
    <cfRule type="expression" dxfId="895" priority="1079">
      <formula>Y490&gt;=1</formula>
    </cfRule>
  </conditionalFormatting>
  <conditionalFormatting sqref="Y490">
    <cfRule type="expression" dxfId="894" priority="1072" stopIfTrue="1">
      <formula>Y490=""</formula>
    </cfRule>
    <cfRule type="expression" dxfId="893" priority="1073" stopIfTrue="1">
      <formula>Y490&lt;=0</formula>
    </cfRule>
    <cfRule type="expression" dxfId="892" priority="1074" stopIfTrue="1">
      <formula>Y490&lt;1</formula>
    </cfRule>
    <cfRule type="expression" dxfId="891" priority="1075">
      <formula>Y490&gt;=1</formula>
    </cfRule>
  </conditionalFormatting>
  <conditionalFormatting sqref="Y489">
    <cfRule type="expression" dxfId="890" priority="1068" stopIfTrue="1">
      <formula>Y489=""</formula>
    </cfRule>
    <cfRule type="expression" dxfId="889" priority="1069" stopIfTrue="1">
      <formula>Y489&lt;=0</formula>
    </cfRule>
    <cfRule type="expression" dxfId="888" priority="1070" stopIfTrue="1">
      <formula>Y489&lt;1</formula>
    </cfRule>
    <cfRule type="expression" dxfId="887" priority="1071">
      <formula>Y489&gt;=1</formula>
    </cfRule>
  </conditionalFormatting>
  <conditionalFormatting sqref="Y489">
    <cfRule type="expression" dxfId="886" priority="1064" stopIfTrue="1">
      <formula>Y489=""</formula>
    </cfRule>
    <cfRule type="expression" dxfId="885" priority="1065" stopIfTrue="1">
      <formula>Y489&lt;=0</formula>
    </cfRule>
    <cfRule type="expression" dxfId="884" priority="1066" stopIfTrue="1">
      <formula>Y489&lt;1</formula>
    </cfRule>
    <cfRule type="expression" dxfId="883" priority="1067">
      <formula>Y489&gt;=1</formula>
    </cfRule>
  </conditionalFormatting>
  <conditionalFormatting sqref="Y489">
    <cfRule type="expression" dxfId="882" priority="1060" stopIfTrue="1">
      <formula>Y489=""</formula>
    </cfRule>
    <cfRule type="expression" dxfId="881" priority="1061" stopIfTrue="1">
      <formula>Y489&lt;=0</formula>
    </cfRule>
    <cfRule type="expression" dxfId="880" priority="1062" stopIfTrue="1">
      <formula>Y489&lt;1</formula>
    </cfRule>
    <cfRule type="expression" dxfId="879" priority="1063">
      <formula>Y489&gt;=1</formula>
    </cfRule>
  </conditionalFormatting>
  <conditionalFormatting sqref="Y489">
    <cfRule type="expression" dxfId="878" priority="1056" stopIfTrue="1">
      <formula>Y489=""</formula>
    </cfRule>
    <cfRule type="expression" dxfId="877" priority="1057" stopIfTrue="1">
      <formula>Y489&lt;=0</formula>
    </cfRule>
    <cfRule type="expression" dxfId="876" priority="1058" stopIfTrue="1">
      <formula>Y489&lt;1</formula>
    </cfRule>
    <cfRule type="expression" dxfId="875" priority="1059">
      <formula>Y489&gt;=1</formula>
    </cfRule>
  </conditionalFormatting>
  <conditionalFormatting sqref="Y488">
    <cfRule type="expression" dxfId="874" priority="1052" stopIfTrue="1">
      <formula>Y488=""</formula>
    </cfRule>
    <cfRule type="expression" dxfId="873" priority="1053" stopIfTrue="1">
      <formula>Y488&lt;=0</formula>
    </cfRule>
    <cfRule type="expression" dxfId="872" priority="1054" stopIfTrue="1">
      <formula>Y488&lt;1</formula>
    </cfRule>
    <cfRule type="expression" dxfId="871" priority="1055">
      <formula>Y488&gt;=1</formula>
    </cfRule>
  </conditionalFormatting>
  <conditionalFormatting sqref="Y488">
    <cfRule type="expression" dxfId="870" priority="1048" stopIfTrue="1">
      <formula>Y488=""</formula>
    </cfRule>
    <cfRule type="expression" dxfId="869" priority="1049" stopIfTrue="1">
      <formula>Y488&lt;=0</formula>
    </cfRule>
    <cfRule type="expression" dxfId="868" priority="1050" stopIfTrue="1">
      <formula>Y488&lt;1</formula>
    </cfRule>
    <cfRule type="expression" dxfId="867" priority="1051">
      <formula>Y488&gt;=1</formula>
    </cfRule>
  </conditionalFormatting>
  <conditionalFormatting sqref="Y488">
    <cfRule type="expression" dxfId="866" priority="1044" stopIfTrue="1">
      <formula>Y488=""</formula>
    </cfRule>
    <cfRule type="expression" dxfId="865" priority="1045" stopIfTrue="1">
      <formula>Y488&lt;=0</formula>
    </cfRule>
    <cfRule type="expression" dxfId="864" priority="1046" stopIfTrue="1">
      <formula>Y488&lt;1</formula>
    </cfRule>
    <cfRule type="expression" dxfId="863" priority="1047">
      <formula>Y488&gt;=1</formula>
    </cfRule>
  </conditionalFormatting>
  <conditionalFormatting sqref="Y488">
    <cfRule type="expression" dxfId="862" priority="1040" stopIfTrue="1">
      <formula>Y488=""</formula>
    </cfRule>
    <cfRule type="expression" dxfId="861" priority="1041" stopIfTrue="1">
      <formula>Y488&lt;=0</formula>
    </cfRule>
    <cfRule type="expression" dxfId="860" priority="1042" stopIfTrue="1">
      <formula>Y488&lt;1</formula>
    </cfRule>
    <cfRule type="expression" dxfId="859" priority="1043">
      <formula>Y488&gt;=1</formula>
    </cfRule>
  </conditionalFormatting>
  <conditionalFormatting sqref="Y487">
    <cfRule type="expression" dxfId="858" priority="1036" stopIfTrue="1">
      <formula>Y487=""</formula>
    </cfRule>
    <cfRule type="expression" dxfId="857" priority="1037" stopIfTrue="1">
      <formula>Y487&lt;=0</formula>
    </cfRule>
    <cfRule type="expression" dxfId="856" priority="1038" stopIfTrue="1">
      <formula>Y487&lt;1</formula>
    </cfRule>
    <cfRule type="expression" dxfId="855" priority="1039">
      <formula>Y487&gt;=1</formula>
    </cfRule>
  </conditionalFormatting>
  <conditionalFormatting sqref="Y487">
    <cfRule type="expression" dxfId="854" priority="1032" stopIfTrue="1">
      <formula>Y487=""</formula>
    </cfRule>
    <cfRule type="expression" dxfId="853" priority="1033" stopIfTrue="1">
      <formula>Y487&lt;=0</formula>
    </cfRule>
    <cfRule type="expression" dxfId="852" priority="1034" stopIfTrue="1">
      <formula>Y487&lt;1</formula>
    </cfRule>
    <cfRule type="expression" dxfId="851" priority="1035">
      <formula>Y487&gt;=1</formula>
    </cfRule>
  </conditionalFormatting>
  <conditionalFormatting sqref="Y487">
    <cfRule type="expression" dxfId="850" priority="1028" stopIfTrue="1">
      <formula>Y487=""</formula>
    </cfRule>
    <cfRule type="expression" dxfId="849" priority="1029" stopIfTrue="1">
      <formula>Y487&lt;=0</formula>
    </cfRule>
    <cfRule type="expression" dxfId="848" priority="1030" stopIfTrue="1">
      <formula>Y487&lt;1</formula>
    </cfRule>
    <cfRule type="expression" dxfId="847" priority="1031">
      <formula>Y487&gt;=1</formula>
    </cfRule>
  </conditionalFormatting>
  <conditionalFormatting sqref="Y487">
    <cfRule type="expression" dxfId="846" priority="1024" stopIfTrue="1">
      <formula>Y487=""</formula>
    </cfRule>
    <cfRule type="expression" dxfId="845" priority="1025" stopIfTrue="1">
      <formula>Y487&lt;=0</formula>
    </cfRule>
    <cfRule type="expression" dxfId="844" priority="1026" stopIfTrue="1">
      <formula>Y487&lt;1</formula>
    </cfRule>
    <cfRule type="expression" dxfId="843" priority="1027">
      <formula>Y487&gt;=1</formula>
    </cfRule>
  </conditionalFormatting>
  <conditionalFormatting sqref="AA487">
    <cfRule type="expression" dxfId="842" priority="1020" stopIfTrue="1">
      <formula>AA487=""</formula>
    </cfRule>
    <cfRule type="expression" dxfId="841" priority="1021" stopIfTrue="1">
      <formula>AA487&lt;=0</formula>
    </cfRule>
    <cfRule type="expression" dxfId="840" priority="1022" stopIfTrue="1">
      <formula>AA487&lt;1</formula>
    </cfRule>
    <cfRule type="expression" dxfId="839" priority="1023">
      <formula>AA487&gt;=1</formula>
    </cfRule>
  </conditionalFormatting>
  <conditionalFormatting sqref="AA487">
    <cfRule type="expression" dxfId="838" priority="1016" stopIfTrue="1">
      <formula>AA487=""</formula>
    </cfRule>
    <cfRule type="expression" dxfId="837" priority="1017" stopIfTrue="1">
      <formula>AA487&lt;=0</formula>
    </cfRule>
    <cfRule type="expression" dxfId="836" priority="1018" stopIfTrue="1">
      <formula>AA487&lt;1</formula>
    </cfRule>
    <cfRule type="expression" dxfId="835" priority="1019">
      <formula>AA487&gt;=1</formula>
    </cfRule>
  </conditionalFormatting>
  <conditionalFormatting sqref="AA487">
    <cfRule type="expression" dxfId="834" priority="1012" stopIfTrue="1">
      <formula>AA487=""</formula>
    </cfRule>
    <cfRule type="expression" dxfId="833" priority="1013" stopIfTrue="1">
      <formula>AA487&lt;=0</formula>
    </cfRule>
    <cfRule type="expression" dxfId="832" priority="1014" stopIfTrue="1">
      <formula>AA487&lt;1</formula>
    </cfRule>
    <cfRule type="expression" dxfId="831" priority="1015">
      <formula>AA487&gt;=1</formula>
    </cfRule>
  </conditionalFormatting>
  <conditionalFormatting sqref="AA487">
    <cfRule type="expression" dxfId="830" priority="1008" stopIfTrue="1">
      <formula>AA487=""</formula>
    </cfRule>
    <cfRule type="expression" dxfId="829" priority="1009" stopIfTrue="1">
      <formula>AA487&lt;=0</formula>
    </cfRule>
    <cfRule type="expression" dxfId="828" priority="1010" stopIfTrue="1">
      <formula>AA487&lt;1</formula>
    </cfRule>
    <cfRule type="expression" dxfId="827" priority="1011">
      <formula>AA487&gt;=1</formula>
    </cfRule>
  </conditionalFormatting>
  <conditionalFormatting sqref="AA488">
    <cfRule type="expression" dxfId="826" priority="1004" stopIfTrue="1">
      <formula>AA488=""</formula>
    </cfRule>
    <cfRule type="expression" dxfId="825" priority="1005" stopIfTrue="1">
      <formula>AA488&lt;=0</formula>
    </cfRule>
    <cfRule type="expression" dxfId="824" priority="1006" stopIfTrue="1">
      <formula>AA488&lt;1</formula>
    </cfRule>
    <cfRule type="expression" dxfId="823" priority="1007">
      <formula>AA488&gt;=1</formula>
    </cfRule>
  </conditionalFormatting>
  <conditionalFormatting sqref="AA488">
    <cfRule type="expression" dxfId="822" priority="1000" stopIfTrue="1">
      <formula>AA488=""</formula>
    </cfRule>
    <cfRule type="expression" dxfId="821" priority="1001" stopIfTrue="1">
      <formula>AA488&lt;=0</formula>
    </cfRule>
    <cfRule type="expression" dxfId="820" priority="1002" stopIfTrue="1">
      <formula>AA488&lt;1</formula>
    </cfRule>
    <cfRule type="expression" dxfId="819" priority="1003">
      <formula>AA488&gt;=1</formula>
    </cfRule>
  </conditionalFormatting>
  <conditionalFormatting sqref="AA488">
    <cfRule type="expression" dxfId="818" priority="996" stopIfTrue="1">
      <formula>AA488=""</formula>
    </cfRule>
    <cfRule type="expression" dxfId="817" priority="997" stopIfTrue="1">
      <formula>AA488&lt;=0</formula>
    </cfRule>
    <cfRule type="expression" dxfId="816" priority="998" stopIfTrue="1">
      <formula>AA488&lt;1</formula>
    </cfRule>
    <cfRule type="expression" dxfId="815" priority="999">
      <formula>AA488&gt;=1</formula>
    </cfRule>
  </conditionalFormatting>
  <conditionalFormatting sqref="AA488">
    <cfRule type="expression" dxfId="814" priority="992" stopIfTrue="1">
      <formula>AA488=""</formula>
    </cfRule>
    <cfRule type="expression" dxfId="813" priority="993" stopIfTrue="1">
      <formula>AA488&lt;=0</formula>
    </cfRule>
    <cfRule type="expression" dxfId="812" priority="994" stopIfTrue="1">
      <formula>AA488&lt;1</formula>
    </cfRule>
    <cfRule type="expression" dxfId="811" priority="995">
      <formula>AA488&gt;=1</formula>
    </cfRule>
  </conditionalFormatting>
  <conditionalFormatting sqref="AA489">
    <cfRule type="expression" dxfId="810" priority="988" stopIfTrue="1">
      <formula>AA489=""</formula>
    </cfRule>
    <cfRule type="expression" dxfId="809" priority="989" stopIfTrue="1">
      <formula>AA489&lt;=0</formula>
    </cfRule>
    <cfRule type="expression" dxfId="808" priority="990" stopIfTrue="1">
      <formula>AA489&lt;1</formula>
    </cfRule>
    <cfRule type="expression" dxfId="807" priority="991">
      <formula>AA489&gt;=1</formula>
    </cfRule>
  </conditionalFormatting>
  <conditionalFormatting sqref="AA489">
    <cfRule type="expression" dxfId="806" priority="984" stopIfTrue="1">
      <formula>AA489=""</formula>
    </cfRule>
    <cfRule type="expression" dxfId="805" priority="985" stopIfTrue="1">
      <formula>AA489&lt;=0</formula>
    </cfRule>
    <cfRule type="expression" dxfId="804" priority="986" stopIfTrue="1">
      <formula>AA489&lt;1</formula>
    </cfRule>
    <cfRule type="expression" dxfId="803" priority="987">
      <formula>AA489&gt;=1</formula>
    </cfRule>
  </conditionalFormatting>
  <conditionalFormatting sqref="AA489">
    <cfRule type="expression" dxfId="802" priority="980" stopIfTrue="1">
      <formula>AA489=""</formula>
    </cfRule>
    <cfRule type="expression" dxfId="801" priority="981" stopIfTrue="1">
      <formula>AA489&lt;=0</formula>
    </cfRule>
    <cfRule type="expression" dxfId="800" priority="982" stopIfTrue="1">
      <formula>AA489&lt;1</formula>
    </cfRule>
    <cfRule type="expression" dxfId="799" priority="983">
      <formula>AA489&gt;=1</formula>
    </cfRule>
  </conditionalFormatting>
  <conditionalFormatting sqref="AA489">
    <cfRule type="expression" dxfId="798" priority="976" stopIfTrue="1">
      <formula>AA489=""</formula>
    </cfRule>
    <cfRule type="expression" dxfId="797" priority="977" stopIfTrue="1">
      <formula>AA489&lt;=0</formula>
    </cfRule>
    <cfRule type="expression" dxfId="796" priority="978" stopIfTrue="1">
      <formula>AA489&lt;1</formula>
    </cfRule>
    <cfRule type="expression" dxfId="795" priority="979">
      <formula>AA489&gt;=1</formula>
    </cfRule>
  </conditionalFormatting>
  <conditionalFormatting sqref="S69 O69:Q69 L69 U69:W69 Y69 AA69">
    <cfRule type="expression" dxfId="794" priority="940" stopIfTrue="1">
      <formula>L69=""</formula>
    </cfRule>
    <cfRule type="expression" dxfId="793" priority="941" stopIfTrue="1">
      <formula>L69&lt;=0</formula>
    </cfRule>
    <cfRule type="expression" dxfId="792" priority="942" stopIfTrue="1">
      <formula>L69&lt;1</formula>
    </cfRule>
    <cfRule type="expression" dxfId="791" priority="943">
      <formula>L69&gt;=1</formula>
    </cfRule>
  </conditionalFormatting>
  <conditionalFormatting sqref="AA490">
    <cfRule type="expression" dxfId="790" priority="964" stopIfTrue="1">
      <formula>AA490=""</formula>
    </cfRule>
    <cfRule type="expression" dxfId="789" priority="965" stopIfTrue="1">
      <formula>AA490&lt;=0</formula>
    </cfRule>
    <cfRule type="expression" dxfId="788" priority="966" stopIfTrue="1">
      <formula>AA490&lt;1</formula>
    </cfRule>
    <cfRule type="expression" dxfId="787" priority="967">
      <formula>AA490&gt;=1</formula>
    </cfRule>
  </conditionalFormatting>
  <conditionalFormatting sqref="AA490">
    <cfRule type="expression" dxfId="786" priority="960" stopIfTrue="1">
      <formula>AA490=""</formula>
    </cfRule>
    <cfRule type="expression" dxfId="785" priority="961" stopIfTrue="1">
      <formula>AA490&lt;=0</formula>
    </cfRule>
    <cfRule type="expression" dxfId="784" priority="962" stopIfTrue="1">
      <formula>AA490&lt;1</formula>
    </cfRule>
    <cfRule type="expression" dxfId="783" priority="963">
      <formula>AA490&gt;=1</formula>
    </cfRule>
  </conditionalFormatting>
  <conditionalFormatting sqref="S67 O67:Q67 U67:W67 Y67 AA67">
    <cfRule type="expression" dxfId="782" priority="924" stopIfTrue="1">
      <formula>O67=""</formula>
    </cfRule>
    <cfRule type="expression" dxfId="781" priority="925" stopIfTrue="1">
      <formula>O67&lt;=0</formula>
    </cfRule>
    <cfRule type="expression" dxfId="780" priority="926" stopIfTrue="1">
      <formula>O67&lt;1</formula>
    </cfRule>
    <cfRule type="expression" dxfId="779" priority="927">
      <formula>O67&gt;=1</formula>
    </cfRule>
  </conditionalFormatting>
  <conditionalFormatting sqref="R69 X69 Z69">
    <cfRule type="expression" dxfId="778" priority="934" stopIfTrue="1">
      <formula>S69=""</formula>
    </cfRule>
    <cfRule type="expression" dxfId="777" priority="935" stopIfTrue="1">
      <formula>AND(S69&lt;&gt;"",R69&lt;1)</formula>
    </cfRule>
    <cfRule type="expression" dxfId="776" priority="936">
      <formula>AND(S69&lt;&gt;"",R69&gt;=1)</formula>
    </cfRule>
  </conditionalFormatting>
  <conditionalFormatting sqref="N69">
    <cfRule type="expression" dxfId="775" priority="928" stopIfTrue="1">
      <formula>AND(O69="",P69="",Q69="")</formula>
    </cfRule>
    <cfRule type="expression" dxfId="774" priority="929" stopIfTrue="1">
      <formula>AND(OR(O69&lt;&gt;"",P69&lt;&gt;"",Q69&lt;&gt;""),OR(N69&lt;1,N69=""))</formula>
    </cfRule>
    <cfRule type="expression" dxfId="773" priority="930">
      <formula>AND(O69&lt;&gt;"",P69&lt;&gt;"",Q69&lt;&gt;"",N69&gt;=1)</formula>
    </cfRule>
  </conditionalFormatting>
  <conditionalFormatting sqref="U80:W80 L80 O80:Q80 S80 Y80 AA80">
    <cfRule type="expression" dxfId="772" priority="908" stopIfTrue="1">
      <formula>L80=""</formula>
    </cfRule>
    <cfRule type="expression" dxfId="771" priority="909" stopIfTrue="1">
      <formula>L80&lt;=0</formula>
    </cfRule>
    <cfRule type="expression" dxfId="770" priority="910" stopIfTrue="1">
      <formula>L80&lt;1</formula>
    </cfRule>
    <cfRule type="expression" dxfId="769" priority="911">
      <formula>L80&gt;=1</formula>
    </cfRule>
  </conditionalFormatting>
  <conditionalFormatting sqref="R67 X67 Z67">
    <cfRule type="expression" dxfId="768" priority="918" stopIfTrue="1">
      <formula>S67=""</formula>
    </cfRule>
    <cfRule type="expression" dxfId="767" priority="919" stopIfTrue="1">
      <formula>AND(S67&lt;&gt;"",R67&lt;1)</formula>
    </cfRule>
    <cfRule type="expression" dxfId="766" priority="920">
      <formula>AND(S67&lt;&gt;"",R67&gt;=1)</formula>
    </cfRule>
  </conditionalFormatting>
  <conditionalFormatting sqref="N67">
    <cfRule type="expression" dxfId="765" priority="912" stopIfTrue="1">
      <formula>AND(O67="",P67="",Q67="")</formula>
    </cfRule>
    <cfRule type="expression" dxfId="764" priority="913" stopIfTrue="1">
      <formula>AND(OR(O67&lt;&gt;"",P67&lt;&gt;"",Q67&lt;&gt;""),OR(N67&lt;1,N67=""))</formula>
    </cfRule>
    <cfRule type="expression" dxfId="763" priority="914">
      <formula>AND(O67&lt;&gt;"",P67&lt;&gt;"",Q67&lt;&gt;"",N67&gt;=1)</formula>
    </cfRule>
  </conditionalFormatting>
  <conditionalFormatting sqref="L82 O82:Q82 S82 U82:W82 Y82 AA82">
    <cfRule type="expression" dxfId="762" priority="892" stopIfTrue="1">
      <formula>L82=""</formula>
    </cfRule>
    <cfRule type="expression" dxfId="761" priority="893" stopIfTrue="1">
      <formula>L82&lt;=0</formula>
    </cfRule>
    <cfRule type="expression" dxfId="760" priority="894" stopIfTrue="1">
      <formula>L82&lt;1</formula>
    </cfRule>
    <cfRule type="expression" dxfId="759" priority="895">
      <formula>L82&gt;=1</formula>
    </cfRule>
  </conditionalFormatting>
  <conditionalFormatting sqref="Z80 X80 R80">
    <cfRule type="expression" dxfId="758" priority="902" stopIfTrue="1">
      <formula>S80=""</formula>
    </cfRule>
    <cfRule type="expression" dxfId="757" priority="903" stopIfTrue="1">
      <formula>AND(S80&lt;&gt;"",R80&lt;1)</formula>
    </cfRule>
    <cfRule type="expression" dxfId="756" priority="904">
      <formula>AND(S80&lt;&gt;"",R80&gt;=1)</formula>
    </cfRule>
  </conditionalFormatting>
  <conditionalFormatting sqref="N80">
    <cfRule type="expression" dxfId="755" priority="896" stopIfTrue="1">
      <formula>AND(O80="",P80="",Q80="")</formula>
    </cfRule>
    <cfRule type="expression" dxfId="754" priority="897" stopIfTrue="1">
      <formula>AND(OR(O80&lt;&gt;"",P80&lt;&gt;"",Q80&lt;&gt;""),OR(N80&lt;1,N80=""))</formula>
    </cfRule>
    <cfRule type="expression" dxfId="753" priority="898">
      <formula>AND(O80&lt;&gt;"",P80&lt;&gt;"",Q80&lt;&gt;"",N80&gt;=1)</formula>
    </cfRule>
  </conditionalFormatting>
  <conditionalFormatting sqref="U92:W92 S92 O92:Q92 L92 Y92 AA92">
    <cfRule type="expression" dxfId="752" priority="876" stopIfTrue="1">
      <formula>L92=""</formula>
    </cfRule>
    <cfRule type="expression" dxfId="751" priority="877" stopIfTrue="1">
      <formula>L92&lt;=0</formula>
    </cfRule>
    <cfRule type="expression" dxfId="750" priority="878" stopIfTrue="1">
      <formula>L92&lt;1</formula>
    </cfRule>
    <cfRule type="expression" dxfId="749" priority="879">
      <formula>L92&gt;=1</formula>
    </cfRule>
  </conditionalFormatting>
  <conditionalFormatting sqref="Z82 X82 R82">
    <cfRule type="expression" dxfId="748" priority="886" stopIfTrue="1">
      <formula>S82=""</formula>
    </cfRule>
    <cfRule type="expression" dxfId="747" priority="887" stopIfTrue="1">
      <formula>AND(S82&lt;&gt;"",R82&lt;1)</formula>
    </cfRule>
    <cfRule type="expression" dxfId="746" priority="888">
      <formula>AND(S82&lt;&gt;"",R82&gt;=1)</formula>
    </cfRule>
  </conditionalFormatting>
  <conditionalFormatting sqref="N82">
    <cfRule type="expression" dxfId="745" priority="880" stopIfTrue="1">
      <formula>AND(O82="",P82="",Q82="")</formula>
    </cfRule>
    <cfRule type="expression" dxfId="744" priority="881" stopIfTrue="1">
      <formula>AND(OR(O82&lt;&gt;"",P82&lt;&gt;"",Q82&lt;&gt;""),OR(N82&lt;1,N82=""))</formula>
    </cfRule>
    <cfRule type="expression" dxfId="743" priority="882">
      <formula>AND(O82&lt;&gt;"",P82&lt;&gt;"",Q82&lt;&gt;"",N82&gt;=1)</formula>
    </cfRule>
  </conditionalFormatting>
  <conditionalFormatting sqref="U94:W94 L94 S94 O94:Q94 Y94 AA94">
    <cfRule type="expression" dxfId="742" priority="860" stopIfTrue="1">
      <formula>L94=""</formula>
    </cfRule>
    <cfRule type="expression" dxfId="741" priority="861" stopIfTrue="1">
      <formula>L94&lt;=0</formula>
    </cfRule>
    <cfRule type="expression" dxfId="740" priority="862" stopIfTrue="1">
      <formula>L94&lt;1</formula>
    </cfRule>
    <cfRule type="expression" dxfId="739" priority="863">
      <formula>L94&gt;=1</formula>
    </cfRule>
  </conditionalFormatting>
  <conditionalFormatting sqref="R92 X92 Z92">
    <cfRule type="expression" dxfId="738" priority="870" stopIfTrue="1">
      <formula>S92=""</formula>
    </cfRule>
    <cfRule type="expression" dxfId="737" priority="871" stopIfTrue="1">
      <formula>AND(S92&lt;&gt;"",R92&lt;1)</formula>
    </cfRule>
    <cfRule type="expression" dxfId="736" priority="872">
      <formula>AND(S92&lt;&gt;"",R92&gt;=1)</formula>
    </cfRule>
  </conditionalFormatting>
  <conditionalFormatting sqref="N92">
    <cfRule type="expression" dxfId="735" priority="864" stopIfTrue="1">
      <formula>AND(O92="",P92="",Q92="")</formula>
    </cfRule>
    <cfRule type="expression" dxfId="734" priority="865" stopIfTrue="1">
      <formula>AND(OR(O92&lt;&gt;"",P92&lt;&gt;"",Q92&lt;&gt;""),OR(N92&lt;1,N92=""))</formula>
    </cfRule>
    <cfRule type="expression" dxfId="733" priority="866">
      <formula>AND(O92&lt;&gt;"",P92&lt;&gt;"",Q92&lt;&gt;"",N92&gt;=1)</formula>
    </cfRule>
  </conditionalFormatting>
  <conditionalFormatting sqref="S336 O336:Q336 U336:W336 Y336 AA336 L336">
    <cfRule type="expression" dxfId="732" priority="844" stopIfTrue="1">
      <formula>L336=""</formula>
    </cfRule>
    <cfRule type="expression" dxfId="731" priority="845" stopIfTrue="1">
      <formula>L336&lt;=0</formula>
    </cfRule>
    <cfRule type="expression" dxfId="730" priority="846" stopIfTrue="1">
      <formula>L336&lt;1</formula>
    </cfRule>
    <cfRule type="expression" dxfId="729" priority="847">
      <formula>L336&gt;=1</formula>
    </cfRule>
  </conditionalFormatting>
  <conditionalFormatting sqref="R94 X94 Z94">
    <cfRule type="expression" dxfId="728" priority="854" stopIfTrue="1">
      <formula>S94=""</formula>
    </cfRule>
    <cfRule type="expression" dxfId="727" priority="855" stopIfTrue="1">
      <formula>AND(S94&lt;&gt;"",R94&lt;1)</formula>
    </cfRule>
    <cfRule type="expression" dxfId="726" priority="856">
      <formula>AND(S94&lt;&gt;"",R94&gt;=1)</formula>
    </cfRule>
  </conditionalFormatting>
  <conditionalFormatting sqref="N94">
    <cfRule type="expression" dxfId="725" priority="848" stopIfTrue="1">
      <formula>AND(O94="",P94="",Q94="")</formula>
    </cfRule>
    <cfRule type="expression" dxfId="724" priority="849" stopIfTrue="1">
      <formula>AND(OR(O94&lt;&gt;"",P94&lt;&gt;"",Q94&lt;&gt;""),OR(N94&lt;1,N94=""))</formula>
    </cfRule>
    <cfRule type="expression" dxfId="723" priority="850">
      <formula>AND(O94&lt;&gt;"",P94&lt;&gt;"",Q94&lt;&gt;"",N94&gt;=1)</formula>
    </cfRule>
  </conditionalFormatting>
  <conditionalFormatting sqref="S337 O337:Q337 U337:W337 Y337 AA337 L337">
    <cfRule type="expression" dxfId="722" priority="828" stopIfTrue="1">
      <formula>L337=""</formula>
    </cfRule>
    <cfRule type="expression" dxfId="721" priority="829" stopIfTrue="1">
      <formula>L337&lt;=0</formula>
    </cfRule>
    <cfRule type="expression" dxfId="720" priority="830" stopIfTrue="1">
      <formula>L337&lt;1</formula>
    </cfRule>
    <cfRule type="expression" dxfId="719" priority="831">
      <formula>L337&gt;=1</formula>
    </cfRule>
  </conditionalFormatting>
  <conditionalFormatting sqref="T336">
    <cfRule type="expression" dxfId="718" priority="841" stopIfTrue="1">
      <formula>AND(U336="", V336="", W336="")</formula>
    </cfRule>
    <cfRule type="expression" dxfId="717" priority="842" stopIfTrue="1">
      <formula>AND(U336&lt;&gt;"",V336&lt;&gt;"",W336&lt;&gt;"",T336&lt;1)</formula>
    </cfRule>
    <cfRule type="expression" dxfId="716" priority="843">
      <formula>AND(U336&lt;&gt;"",V336&lt;&gt;"",W336&lt;&gt;"",T336&gt;=1)</formula>
    </cfRule>
  </conditionalFormatting>
  <conditionalFormatting sqref="X336 Z336 R336">
    <cfRule type="expression" dxfId="715" priority="838" stopIfTrue="1">
      <formula>S336=""</formula>
    </cfRule>
    <cfRule type="expression" dxfId="714" priority="839" stopIfTrue="1">
      <formula>AND(S336&lt;&gt;"",R336&lt;1)</formula>
    </cfRule>
    <cfRule type="expression" dxfId="713" priority="840">
      <formula>AND(S336&lt;&gt;"",R336&gt;=1)</formula>
    </cfRule>
  </conditionalFormatting>
  <conditionalFormatting sqref="T336">
    <cfRule type="expression" dxfId="712" priority="835" stopIfTrue="1">
      <formula>AND(U336="", V336="", W336="")</formula>
    </cfRule>
    <cfRule type="expression" dxfId="711" priority="836" stopIfTrue="1">
      <formula>AND(OR(U336&lt;&gt;"",V336&lt;&gt;"",W336&lt;&gt;""),OR(T336&lt;1,T336=""))</formula>
    </cfRule>
    <cfRule type="expression" dxfId="710" priority="837">
      <formula>AND(U336&lt;&gt;"",V336&lt;&gt;"",W336&lt;&gt;"",T336&gt;=1)</formula>
    </cfRule>
  </conditionalFormatting>
  <conditionalFormatting sqref="N336">
    <cfRule type="expression" dxfId="709" priority="832" stopIfTrue="1">
      <formula>AND(O336="",P336="",Q336="")</formula>
    </cfRule>
    <cfRule type="expression" dxfId="708" priority="833" stopIfTrue="1">
      <formula>AND(OR(O336&lt;&gt;"",P336&lt;&gt;"",Q336&lt;&gt;""),OR(N336&lt;1,N336=""))</formula>
    </cfRule>
    <cfRule type="expression" dxfId="707" priority="834">
      <formula>AND(O336&lt;&gt;"",P336&lt;&gt;"",Q336&lt;&gt;"",N336&gt;=1)</formula>
    </cfRule>
  </conditionalFormatting>
  <conditionalFormatting sqref="L338:L340 AA338:AA340 Y338:Y340 S338:S340 O338:Q340 U338:W340">
    <cfRule type="expression" dxfId="706" priority="796" stopIfTrue="1">
      <formula>L338=""</formula>
    </cfRule>
    <cfRule type="expression" dxfId="705" priority="797" stopIfTrue="1">
      <formula>L338&lt;=0</formula>
    </cfRule>
    <cfRule type="expression" dxfId="704" priority="798" stopIfTrue="1">
      <formula>L338&lt;1</formula>
    </cfRule>
    <cfRule type="expression" dxfId="703" priority="799">
      <formula>L338&gt;=1</formula>
    </cfRule>
  </conditionalFormatting>
  <conditionalFormatting sqref="T337">
    <cfRule type="expression" dxfId="702" priority="825" stopIfTrue="1">
      <formula>AND(U337="", V337="", W337="")</formula>
    </cfRule>
    <cfRule type="expression" dxfId="701" priority="826" stopIfTrue="1">
      <formula>AND(U337&lt;&gt;"",V337&lt;&gt;"",W337&lt;&gt;"",T337&lt;1)</formula>
    </cfRule>
    <cfRule type="expression" dxfId="700" priority="827">
      <formula>AND(U337&lt;&gt;"",V337&lt;&gt;"",W337&lt;&gt;"",T337&gt;=1)</formula>
    </cfRule>
  </conditionalFormatting>
  <conditionalFormatting sqref="X337 Z337 R337">
    <cfRule type="expression" dxfId="699" priority="822" stopIfTrue="1">
      <formula>S337=""</formula>
    </cfRule>
    <cfRule type="expression" dxfId="698" priority="823" stopIfTrue="1">
      <formula>AND(S337&lt;&gt;"",R337&lt;1)</formula>
    </cfRule>
    <cfRule type="expression" dxfId="697" priority="824">
      <formula>AND(S337&lt;&gt;"",R337&gt;=1)</formula>
    </cfRule>
  </conditionalFormatting>
  <conditionalFormatting sqref="T337">
    <cfRule type="expression" dxfId="696" priority="819" stopIfTrue="1">
      <formula>AND(U337="", V337="", W337="")</formula>
    </cfRule>
    <cfRule type="expression" dxfId="695" priority="820" stopIfTrue="1">
      <formula>AND(OR(U337&lt;&gt;"",V337&lt;&gt;"",W337&lt;&gt;""),OR(T337&lt;1,T337=""))</formula>
    </cfRule>
    <cfRule type="expression" dxfId="694" priority="821">
      <formula>AND(U337&lt;&gt;"",V337&lt;&gt;"",W337&lt;&gt;"",T337&gt;=1)</formula>
    </cfRule>
  </conditionalFormatting>
  <conditionalFormatting sqref="N337">
    <cfRule type="expression" dxfId="693" priority="816" stopIfTrue="1">
      <formula>AND(O337="",P337="",Q337="")</formula>
    </cfRule>
    <cfRule type="expression" dxfId="692" priority="817" stopIfTrue="1">
      <formula>AND(OR(O337&lt;&gt;"",P337&lt;&gt;"",Q337&lt;&gt;""),OR(N337&lt;1,N337=""))</formula>
    </cfRule>
    <cfRule type="expression" dxfId="691" priority="818">
      <formula>AND(O337&lt;&gt;"",P337&lt;&gt;"",Q337&lt;&gt;"",N337&gt;=1)</formula>
    </cfRule>
  </conditionalFormatting>
  <conditionalFormatting sqref="T341">
    <cfRule type="expression" dxfId="690" priority="777" stopIfTrue="1">
      <formula>AND(U341="", V341="", W341="")</formula>
    </cfRule>
    <cfRule type="expression" dxfId="689" priority="778" stopIfTrue="1">
      <formula>AND(U341&lt;&gt;"",V341&lt;&gt;"",W341&lt;&gt;"",T341&lt;1)</formula>
    </cfRule>
    <cfRule type="expression" dxfId="688" priority="779">
      <formula>AND(U341&lt;&gt;"",V341&lt;&gt;"",W341&lt;&gt;"",T341&gt;=1)</formula>
    </cfRule>
  </conditionalFormatting>
  <conditionalFormatting sqref="R341 Z341 X341">
    <cfRule type="expression" dxfId="687" priority="774" stopIfTrue="1">
      <formula>S341=""</formula>
    </cfRule>
    <cfRule type="expression" dxfId="686" priority="775" stopIfTrue="1">
      <formula>AND(S341&lt;&gt;"",R341&lt;1)</formula>
    </cfRule>
    <cfRule type="expression" dxfId="685" priority="776">
      <formula>AND(S341&lt;&gt;"",R341&gt;=1)</formula>
    </cfRule>
  </conditionalFormatting>
  <conditionalFormatting sqref="T341">
    <cfRule type="expression" dxfId="684" priority="771" stopIfTrue="1">
      <formula>AND(U341="", V341="", W341="")</formula>
    </cfRule>
    <cfRule type="expression" dxfId="683" priority="772" stopIfTrue="1">
      <formula>AND(OR(U341&lt;&gt;"",V341&lt;&gt;"",W341&lt;&gt;""),OR(T341&lt;1,T341=""))</formula>
    </cfRule>
    <cfRule type="expression" dxfId="682" priority="773">
      <formula>AND(U341&lt;&gt;"",V341&lt;&gt;"",W341&lt;&gt;"",T341&gt;=1)</formula>
    </cfRule>
  </conditionalFormatting>
  <conditionalFormatting sqref="N341">
    <cfRule type="expression" dxfId="681" priority="768" stopIfTrue="1">
      <formula>AND(O341="",P341="",Q341="")</formula>
    </cfRule>
    <cfRule type="expression" dxfId="680" priority="769" stopIfTrue="1">
      <formula>AND(OR(O341&lt;&gt;"",P341&lt;&gt;"",Q341&lt;&gt;""),OR(N341&lt;1,N341=""))</formula>
    </cfRule>
    <cfRule type="expression" dxfId="679" priority="770">
      <formula>AND(O341&lt;&gt;"",P341&lt;&gt;"",Q341&lt;&gt;"",N341&gt;=1)</formula>
    </cfRule>
  </conditionalFormatting>
  <conditionalFormatting sqref="L342 AA342 Y342 S342 O342:Q342 U342:W342">
    <cfRule type="expression" dxfId="678" priority="764" stopIfTrue="1">
      <formula>L342=""</formula>
    </cfRule>
    <cfRule type="expression" dxfId="677" priority="765" stopIfTrue="1">
      <formula>L342&lt;=0</formula>
    </cfRule>
    <cfRule type="expression" dxfId="676" priority="766" stopIfTrue="1">
      <formula>L342&lt;1</formula>
    </cfRule>
    <cfRule type="expression" dxfId="675" priority="767">
      <formula>L342&gt;=1</formula>
    </cfRule>
  </conditionalFormatting>
  <conditionalFormatting sqref="T338:T340">
    <cfRule type="expression" dxfId="674" priority="793" stopIfTrue="1">
      <formula>AND(U338="", V338="", W338="")</formula>
    </cfRule>
    <cfRule type="expression" dxfId="673" priority="794" stopIfTrue="1">
      <formula>AND(U338&lt;&gt;"",V338&lt;&gt;"",W338&lt;&gt;"",T338&lt;1)</formula>
    </cfRule>
    <cfRule type="expression" dxfId="672" priority="795">
      <formula>AND(U338&lt;&gt;"",V338&lt;&gt;"",W338&lt;&gt;"",T338&gt;=1)</formula>
    </cfRule>
  </conditionalFormatting>
  <conditionalFormatting sqref="R338:R340 Z338:Z340 X338:X340">
    <cfRule type="expression" dxfId="671" priority="790" stopIfTrue="1">
      <formula>S338=""</formula>
    </cfRule>
    <cfRule type="expression" dxfId="670" priority="791" stopIfTrue="1">
      <formula>AND(S338&lt;&gt;"",R338&lt;1)</formula>
    </cfRule>
    <cfRule type="expression" dxfId="669" priority="792">
      <formula>AND(S338&lt;&gt;"",R338&gt;=1)</formula>
    </cfRule>
  </conditionalFormatting>
  <conditionalFormatting sqref="T338:T340">
    <cfRule type="expression" dxfId="668" priority="787" stopIfTrue="1">
      <formula>AND(U338="", V338="", W338="")</formula>
    </cfRule>
    <cfRule type="expression" dxfId="667" priority="788" stopIfTrue="1">
      <formula>AND(OR(U338&lt;&gt;"",V338&lt;&gt;"",W338&lt;&gt;""),OR(T338&lt;1,T338=""))</formula>
    </cfRule>
    <cfRule type="expression" dxfId="666" priority="789">
      <formula>AND(U338&lt;&gt;"",V338&lt;&gt;"",W338&lt;&gt;"",T338&gt;=1)</formula>
    </cfRule>
  </conditionalFormatting>
  <conditionalFormatting sqref="N338:N340">
    <cfRule type="expression" dxfId="665" priority="784" stopIfTrue="1">
      <formula>AND(O338="",P338="",Q338="")</formula>
    </cfRule>
    <cfRule type="expression" dxfId="664" priority="785" stopIfTrue="1">
      <formula>AND(OR(O338&lt;&gt;"",P338&lt;&gt;"",Q338&lt;&gt;""),OR(N338&lt;1,N338=""))</formula>
    </cfRule>
    <cfRule type="expression" dxfId="663" priority="786">
      <formula>AND(O338&lt;&gt;"",P338&lt;&gt;"",Q338&lt;&gt;"",N338&gt;=1)</formula>
    </cfRule>
  </conditionalFormatting>
  <conditionalFormatting sqref="T342">
    <cfRule type="expression" dxfId="662" priority="761" stopIfTrue="1">
      <formula>AND(U342="", V342="", W342="")</formula>
    </cfRule>
    <cfRule type="expression" dxfId="661" priority="762" stopIfTrue="1">
      <formula>AND(U342&lt;&gt;"",V342&lt;&gt;"",W342&lt;&gt;"",T342&lt;1)</formula>
    </cfRule>
    <cfRule type="expression" dxfId="660" priority="763">
      <formula>AND(U342&lt;&gt;"",V342&lt;&gt;"",W342&lt;&gt;"",T342&gt;=1)</formula>
    </cfRule>
  </conditionalFormatting>
  <conditionalFormatting sqref="R342 Z342 X342">
    <cfRule type="expression" dxfId="659" priority="758" stopIfTrue="1">
      <formula>S342=""</formula>
    </cfRule>
    <cfRule type="expression" dxfId="658" priority="759" stopIfTrue="1">
      <formula>AND(S342&lt;&gt;"",R342&lt;1)</formula>
    </cfRule>
    <cfRule type="expression" dxfId="657" priority="760">
      <formula>AND(S342&lt;&gt;"",R342&gt;=1)</formula>
    </cfRule>
  </conditionalFormatting>
  <conditionalFormatting sqref="T342">
    <cfRule type="expression" dxfId="656" priority="755" stopIfTrue="1">
      <formula>AND(U342="", V342="", W342="")</formula>
    </cfRule>
    <cfRule type="expression" dxfId="655" priority="756" stopIfTrue="1">
      <formula>AND(OR(U342&lt;&gt;"",V342&lt;&gt;"",W342&lt;&gt;""),OR(T342&lt;1,T342=""))</formula>
    </cfRule>
    <cfRule type="expression" dxfId="654" priority="757">
      <formula>AND(U342&lt;&gt;"",V342&lt;&gt;"",W342&lt;&gt;"",T342&gt;=1)</formula>
    </cfRule>
  </conditionalFormatting>
  <conditionalFormatting sqref="N342">
    <cfRule type="expression" dxfId="653" priority="752" stopIfTrue="1">
      <formula>AND(O342="",P342="",Q342="")</formula>
    </cfRule>
    <cfRule type="expression" dxfId="652" priority="753" stopIfTrue="1">
      <formula>AND(OR(O342&lt;&gt;"",P342&lt;&gt;"",Q342&lt;&gt;""),OR(N342&lt;1,N342=""))</formula>
    </cfRule>
    <cfRule type="expression" dxfId="651" priority="754">
      <formula>AND(O342&lt;&gt;"",P342&lt;&gt;"",Q342&lt;&gt;"",N342&gt;=1)</formula>
    </cfRule>
  </conditionalFormatting>
  <conditionalFormatting sqref="L341 AA341 Y341 S341 O341:Q341 U341:W341">
    <cfRule type="expression" dxfId="650" priority="780" stopIfTrue="1">
      <formula>L341=""</formula>
    </cfRule>
    <cfRule type="expression" dxfId="649" priority="781" stopIfTrue="1">
      <formula>L341&lt;=0</formula>
    </cfRule>
    <cfRule type="expression" dxfId="648" priority="782" stopIfTrue="1">
      <formula>L341&lt;1</formula>
    </cfRule>
    <cfRule type="expression" dxfId="647" priority="783">
      <formula>L341&gt;=1</formula>
    </cfRule>
  </conditionalFormatting>
  <conditionalFormatting sqref="L344 AA344 Y344 S344 O344:Q344 U344:W344">
    <cfRule type="expression" dxfId="646" priority="748" stopIfTrue="1">
      <formula>L344=""</formula>
    </cfRule>
    <cfRule type="expression" dxfId="645" priority="749" stopIfTrue="1">
      <formula>L344&lt;=0</formula>
    </cfRule>
    <cfRule type="expression" dxfId="644" priority="750" stopIfTrue="1">
      <formula>L344&lt;1</formula>
    </cfRule>
    <cfRule type="expression" dxfId="643" priority="751">
      <formula>L344&gt;=1</formula>
    </cfRule>
  </conditionalFormatting>
  <conditionalFormatting sqref="T344">
    <cfRule type="expression" dxfId="642" priority="745" stopIfTrue="1">
      <formula>AND(U344="", V344="", W344="")</formula>
    </cfRule>
    <cfRule type="expression" dxfId="641" priority="746" stopIfTrue="1">
      <formula>AND(U344&lt;&gt;"",V344&lt;&gt;"",W344&lt;&gt;"",T344&lt;1)</formula>
    </cfRule>
    <cfRule type="expression" dxfId="640" priority="747">
      <formula>AND(U344&lt;&gt;"",V344&lt;&gt;"",W344&lt;&gt;"",T344&gt;=1)</formula>
    </cfRule>
  </conditionalFormatting>
  <conditionalFormatting sqref="R344 Z344 X344">
    <cfRule type="expression" dxfId="639" priority="742" stopIfTrue="1">
      <formula>S344=""</formula>
    </cfRule>
    <cfRule type="expression" dxfId="638" priority="743" stopIfTrue="1">
      <formula>AND(S344&lt;&gt;"",R344&lt;1)</formula>
    </cfRule>
    <cfRule type="expression" dxfId="637" priority="744">
      <formula>AND(S344&lt;&gt;"",R344&gt;=1)</formula>
    </cfRule>
  </conditionalFormatting>
  <conditionalFormatting sqref="T344">
    <cfRule type="expression" dxfId="636" priority="739" stopIfTrue="1">
      <formula>AND(U344="", V344="", W344="")</formula>
    </cfRule>
    <cfRule type="expression" dxfId="635" priority="740" stopIfTrue="1">
      <formula>AND(OR(U344&lt;&gt;"",V344&lt;&gt;"",W344&lt;&gt;""),OR(T344&lt;1,T344=""))</formula>
    </cfRule>
    <cfRule type="expression" dxfId="634" priority="741">
      <formula>AND(U344&lt;&gt;"",V344&lt;&gt;"",W344&lt;&gt;"",T344&gt;=1)</formula>
    </cfRule>
  </conditionalFormatting>
  <conditionalFormatting sqref="N344">
    <cfRule type="expression" dxfId="633" priority="736" stopIfTrue="1">
      <formula>AND(O344="",P344="",Q344="")</formula>
    </cfRule>
    <cfRule type="expression" dxfId="632" priority="737" stopIfTrue="1">
      <formula>AND(OR(O344&lt;&gt;"",P344&lt;&gt;"",Q344&lt;&gt;""),OR(N344&lt;1,N344=""))</formula>
    </cfRule>
    <cfRule type="expression" dxfId="631" priority="738">
      <formula>AND(O344&lt;&gt;"",P344&lt;&gt;"",Q344&lt;&gt;"",N344&gt;=1)</formula>
    </cfRule>
  </conditionalFormatting>
  <conditionalFormatting sqref="U162:U163">
    <cfRule type="expression" dxfId="630" priority="664" stopIfTrue="1">
      <formula>U162=""</formula>
    </cfRule>
    <cfRule type="expression" dxfId="629" priority="665" stopIfTrue="1">
      <formula>U162&lt;=0</formula>
    </cfRule>
    <cfRule type="expression" dxfId="628" priority="666" stopIfTrue="1">
      <formula>U162&lt;1</formula>
    </cfRule>
    <cfRule type="expression" dxfId="627" priority="667">
      <formula>U162&gt;=1</formula>
    </cfRule>
  </conditionalFormatting>
  <conditionalFormatting sqref="V164">
    <cfRule type="expression" dxfId="626" priority="660" stopIfTrue="1">
      <formula>V164=""</formula>
    </cfRule>
    <cfRule type="expression" dxfId="625" priority="661" stopIfTrue="1">
      <formula>V164&lt;=0</formula>
    </cfRule>
    <cfRule type="expression" dxfId="624" priority="662" stopIfTrue="1">
      <formula>V164&lt;1</formula>
    </cfRule>
    <cfRule type="expression" dxfId="623" priority="663">
      <formula>V164&gt;=1</formula>
    </cfRule>
  </conditionalFormatting>
  <conditionalFormatting sqref="Y161:Y163">
    <cfRule type="expression" dxfId="622" priority="656" stopIfTrue="1">
      <formula>Y161=""</formula>
    </cfRule>
    <cfRule type="expression" dxfId="621" priority="657" stopIfTrue="1">
      <formula>Y161&lt;=0</formula>
    </cfRule>
    <cfRule type="expression" dxfId="620" priority="658" stopIfTrue="1">
      <formula>Y161&lt;1</formula>
    </cfRule>
    <cfRule type="expression" dxfId="619" priority="659">
      <formula>Y161&gt;=1</formula>
    </cfRule>
  </conditionalFormatting>
  <conditionalFormatting sqref="AA161:AA163">
    <cfRule type="expression" dxfId="618" priority="652" stopIfTrue="1">
      <formula>AA161=""</formula>
    </cfRule>
    <cfRule type="expression" dxfId="617" priority="653" stopIfTrue="1">
      <formula>AA161&lt;=0</formula>
    </cfRule>
    <cfRule type="expression" dxfId="616" priority="654" stopIfTrue="1">
      <formula>AA161&lt;1</formula>
    </cfRule>
    <cfRule type="expression" dxfId="615" priority="655">
      <formula>AA161&gt;=1</formula>
    </cfRule>
  </conditionalFormatting>
  <conditionalFormatting sqref="AA166:AA168">
    <cfRule type="expression" dxfId="614" priority="648" stopIfTrue="1">
      <formula>AA166=""</formula>
    </cfRule>
    <cfRule type="expression" dxfId="613" priority="649" stopIfTrue="1">
      <formula>AA166&lt;=0</formula>
    </cfRule>
    <cfRule type="expression" dxfId="612" priority="650" stopIfTrue="1">
      <formula>AA166&lt;1</formula>
    </cfRule>
    <cfRule type="expression" dxfId="611" priority="651">
      <formula>AA166&gt;=1</formula>
    </cfRule>
  </conditionalFormatting>
  <conditionalFormatting sqref="Y166:Y168">
    <cfRule type="expression" dxfId="610" priority="644" stopIfTrue="1">
      <formula>Y166=""</formula>
    </cfRule>
    <cfRule type="expression" dxfId="609" priority="645" stopIfTrue="1">
      <formula>Y166&lt;=0</formula>
    </cfRule>
    <cfRule type="expression" dxfId="608" priority="646" stopIfTrue="1">
      <formula>Y166&lt;1</formula>
    </cfRule>
    <cfRule type="expression" dxfId="607" priority="647">
      <formula>Y166&gt;=1</formula>
    </cfRule>
  </conditionalFormatting>
  <conditionalFormatting sqref="U166:U168">
    <cfRule type="expression" dxfId="606" priority="640" stopIfTrue="1">
      <formula>U166=""</formula>
    </cfRule>
    <cfRule type="expression" dxfId="605" priority="641" stopIfTrue="1">
      <formula>U166&lt;=0</formula>
    </cfRule>
    <cfRule type="expression" dxfId="604" priority="642" stopIfTrue="1">
      <formula>U166&lt;1</formula>
    </cfRule>
    <cfRule type="expression" dxfId="603" priority="643">
      <formula>U166&gt;=1</formula>
    </cfRule>
  </conditionalFormatting>
  <conditionalFormatting sqref="V169">
    <cfRule type="expression" dxfId="602" priority="636" stopIfTrue="1">
      <formula>V169=""</formula>
    </cfRule>
    <cfRule type="expression" dxfId="601" priority="637" stopIfTrue="1">
      <formula>V169&lt;=0</formula>
    </cfRule>
    <cfRule type="expression" dxfId="600" priority="638" stopIfTrue="1">
      <formula>V169&lt;1</formula>
    </cfRule>
    <cfRule type="expression" dxfId="599" priority="639">
      <formula>V169&gt;=1</formula>
    </cfRule>
  </conditionalFormatting>
  <conditionalFormatting sqref="T518">
    <cfRule type="expression" dxfId="598" priority="632" stopIfTrue="1">
      <formula>T518=""</formula>
    </cfRule>
    <cfRule type="expression" dxfId="597" priority="633" stopIfTrue="1">
      <formula>T518&lt;=0</formula>
    </cfRule>
    <cfRule type="expression" dxfId="596" priority="634" stopIfTrue="1">
      <formula>T518&lt;1</formula>
    </cfRule>
    <cfRule type="expression" dxfId="595" priority="635">
      <formula>T518&gt;=1</formula>
    </cfRule>
  </conditionalFormatting>
  <conditionalFormatting sqref="T540">
    <cfRule type="expression" dxfId="594" priority="628" stopIfTrue="1">
      <formula>T540=""</formula>
    </cfRule>
    <cfRule type="expression" dxfId="593" priority="629" stopIfTrue="1">
      <formula>T540&lt;=0</formula>
    </cfRule>
    <cfRule type="expression" dxfId="592" priority="630" stopIfTrue="1">
      <formula>T540&lt;1</formula>
    </cfRule>
    <cfRule type="expression" dxfId="591" priority="631">
      <formula>T540&gt;=1</formula>
    </cfRule>
  </conditionalFormatting>
  <conditionalFormatting sqref="X540">
    <cfRule type="expression" dxfId="590" priority="624" stopIfTrue="1">
      <formula>X540=""</formula>
    </cfRule>
    <cfRule type="expression" dxfId="589" priority="625" stopIfTrue="1">
      <formula>X540&lt;=0</formula>
    </cfRule>
    <cfRule type="expression" dxfId="588" priority="626" stopIfTrue="1">
      <formula>X540&lt;1</formula>
    </cfRule>
    <cfRule type="expression" dxfId="587" priority="627">
      <formula>X540&gt;=1</formula>
    </cfRule>
  </conditionalFormatting>
  <conditionalFormatting sqref="X518">
    <cfRule type="expression" dxfId="586" priority="620" stopIfTrue="1">
      <formula>X518=""</formula>
    </cfRule>
    <cfRule type="expression" dxfId="585" priority="621" stopIfTrue="1">
      <formula>X518&lt;=0</formula>
    </cfRule>
    <cfRule type="expression" dxfId="584" priority="622" stopIfTrue="1">
      <formula>X518&lt;1</formula>
    </cfRule>
    <cfRule type="expression" dxfId="583" priority="623">
      <formula>X518&gt;=1</formula>
    </cfRule>
  </conditionalFormatting>
  <conditionalFormatting sqref="Z518">
    <cfRule type="expression" dxfId="582" priority="616" stopIfTrue="1">
      <formula>Z518=""</formula>
    </cfRule>
    <cfRule type="expression" dxfId="581" priority="617" stopIfTrue="1">
      <formula>Z518&lt;=0</formula>
    </cfRule>
    <cfRule type="expression" dxfId="580" priority="618" stopIfTrue="1">
      <formula>Z518&lt;1</formula>
    </cfRule>
    <cfRule type="expression" dxfId="579" priority="619">
      <formula>Z518&gt;=1</formula>
    </cfRule>
  </conditionalFormatting>
  <conditionalFormatting sqref="T487:T490 T380:T384 T171:T173 T166:T168 T161:T163">
    <cfRule type="expression" dxfId="578" priority="613" stopIfTrue="1">
      <formula>AND(U161="", V161="", W161="")</formula>
    </cfRule>
    <cfRule type="expression" dxfId="577" priority="614" stopIfTrue="1">
      <formula>AND(OR(U161&lt;&gt;"",V161&lt;&gt;"",W161&lt;&gt;""),OR(T161&lt;1,T161=""))</formula>
    </cfRule>
    <cfRule type="expression" dxfId="576" priority="615">
      <formula>AND(U161&lt;&gt;"",V161&lt;&gt;"",W161&lt;&gt;"",T161&gt;=1)</formula>
    </cfRule>
  </conditionalFormatting>
  <conditionalFormatting sqref="R21 X21 Z21">
    <cfRule type="expression" dxfId="575" priority="579" stopIfTrue="1">
      <formula>R21=""</formula>
    </cfRule>
    <cfRule type="expression" dxfId="574" priority="580" stopIfTrue="1">
      <formula>R21&lt;=0</formula>
    </cfRule>
    <cfRule type="expression" dxfId="573" priority="581" stopIfTrue="1">
      <formula>R21&lt;1</formula>
    </cfRule>
    <cfRule type="expression" dxfId="572" priority="582">
      <formula>R21&gt;=1</formula>
    </cfRule>
  </conditionalFormatting>
  <conditionalFormatting sqref="W21">
    <cfRule type="expression" dxfId="571" priority="575" stopIfTrue="1">
      <formula>W21=""</formula>
    </cfRule>
    <cfRule type="expression" dxfId="570" priority="576" stopIfTrue="1">
      <formula>W21&lt;=0</formula>
    </cfRule>
    <cfRule type="expression" dxfId="569" priority="577" stopIfTrue="1">
      <formula>W21&lt;1</formula>
    </cfRule>
    <cfRule type="expression" dxfId="568" priority="578">
      <formula>W21&gt;=1</formula>
    </cfRule>
  </conditionalFormatting>
  <conditionalFormatting sqref="V21">
    <cfRule type="expression" dxfId="567" priority="571" stopIfTrue="1">
      <formula>V21=""</formula>
    </cfRule>
    <cfRule type="expression" dxfId="566" priority="572" stopIfTrue="1">
      <formula>V21&lt;=0</formula>
    </cfRule>
    <cfRule type="expression" dxfId="565" priority="573" stopIfTrue="1">
      <formula>V21&lt;1</formula>
    </cfRule>
    <cfRule type="expression" dxfId="564" priority="574">
      <formula>V21&gt;=1</formula>
    </cfRule>
  </conditionalFormatting>
  <conditionalFormatting sqref="Q21">
    <cfRule type="expression" dxfId="563" priority="567" stopIfTrue="1">
      <formula>Q21=""</formula>
    </cfRule>
    <cfRule type="expression" dxfId="562" priority="568" stopIfTrue="1">
      <formula>Q21&lt;=0</formula>
    </cfRule>
    <cfRule type="expression" dxfId="561" priority="569" stopIfTrue="1">
      <formula>Q21&lt;1</formula>
    </cfRule>
    <cfRule type="expression" dxfId="560" priority="570">
      <formula>Q21&gt;=1</formula>
    </cfRule>
  </conditionalFormatting>
  <conditionalFormatting sqref="P21">
    <cfRule type="expression" dxfId="559" priority="563" stopIfTrue="1">
      <formula>P21=""</formula>
    </cfRule>
    <cfRule type="expression" dxfId="558" priority="564" stopIfTrue="1">
      <formula>P21&lt;=0</formula>
    </cfRule>
    <cfRule type="expression" dxfId="557" priority="565" stopIfTrue="1">
      <formula>P21&lt;1</formula>
    </cfRule>
    <cfRule type="expression" dxfId="556" priority="566">
      <formula>P21&gt;=1</formula>
    </cfRule>
  </conditionalFormatting>
  <conditionalFormatting sqref="O21">
    <cfRule type="expression" dxfId="555" priority="559" stopIfTrue="1">
      <formula>O21=""</formula>
    </cfRule>
    <cfRule type="expression" dxfId="554" priority="560" stopIfTrue="1">
      <formula>O21&lt;=0</formula>
    </cfRule>
    <cfRule type="expression" dxfId="553" priority="561" stopIfTrue="1">
      <formula>O21&lt;1</formula>
    </cfRule>
    <cfRule type="expression" dxfId="552" priority="562">
      <formula>O21&gt;=1</formula>
    </cfRule>
  </conditionalFormatting>
  <conditionalFormatting sqref="U21">
    <cfRule type="expression" dxfId="551" priority="555" stopIfTrue="1">
      <formula>U21=""</formula>
    </cfRule>
    <cfRule type="expression" dxfId="550" priority="556" stopIfTrue="1">
      <formula>U21&lt;=0</formula>
    </cfRule>
    <cfRule type="expression" dxfId="549" priority="557" stopIfTrue="1">
      <formula>U21&lt;1</formula>
    </cfRule>
    <cfRule type="expression" dxfId="548" priority="558">
      <formula>U21&gt;=1</formula>
    </cfRule>
  </conditionalFormatting>
  <conditionalFormatting sqref="R22 X22 Z22">
    <cfRule type="expression" dxfId="547" priority="551" stopIfTrue="1">
      <formula>R22=""</formula>
    </cfRule>
    <cfRule type="expression" dxfId="546" priority="552" stopIfTrue="1">
      <formula>R22&lt;=0</formula>
    </cfRule>
    <cfRule type="expression" dxfId="545" priority="553" stopIfTrue="1">
      <formula>R22&lt;1</formula>
    </cfRule>
    <cfRule type="expression" dxfId="544" priority="554">
      <formula>R22&gt;=1</formula>
    </cfRule>
  </conditionalFormatting>
  <conditionalFormatting sqref="W22">
    <cfRule type="expression" dxfId="543" priority="547" stopIfTrue="1">
      <formula>W22=""</formula>
    </cfRule>
    <cfRule type="expression" dxfId="542" priority="548" stopIfTrue="1">
      <formula>W22&lt;=0</formula>
    </cfRule>
    <cfRule type="expression" dxfId="541" priority="549" stopIfTrue="1">
      <formula>W22&lt;1</formula>
    </cfRule>
    <cfRule type="expression" dxfId="540" priority="550">
      <formula>W22&gt;=1</formula>
    </cfRule>
  </conditionalFormatting>
  <conditionalFormatting sqref="Q22">
    <cfRule type="expression" dxfId="539" priority="539" stopIfTrue="1">
      <formula>Q22=""</formula>
    </cfRule>
    <cfRule type="expression" dxfId="538" priority="540" stopIfTrue="1">
      <formula>Q22&lt;=0</formula>
    </cfRule>
    <cfRule type="expression" dxfId="537" priority="541" stopIfTrue="1">
      <formula>Q22&lt;1</formula>
    </cfRule>
    <cfRule type="expression" dxfId="536" priority="542">
      <formula>Q22&gt;=1</formula>
    </cfRule>
  </conditionalFormatting>
  <conditionalFormatting sqref="V22">
    <cfRule type="expression" dxfId="535" priority="543" stopIfTrue="1">
      <formula>V22=""</formula>
    </cfRule>
    <cfRule type="expression" dxfId="534" priority="544" stopIfTrue="1">
      <formula>V22&lt;=0</formula>
    </cfRule>
    <cfRule type="expression" dxfId="533" priority="545" stopIfTrue="1">
      <formula>V22&lt;1</formula>
    </cfRule>
    <cfRule type="expression" dxfId="532" priority="546">
      <formula>V22&gt;=1</formula>
    </cfRule>
  </conditionalFormatting>
  <conditionalFormatting sqref="O22">
    <cfRule type="expression" dxfId="531" priority="531" stopIfTrue="1">
      <formula>O22=""</formula>
    </cfRule>
    <cfRule type="expression" dxfId="530" priority="532" stopIfTrue="1">
      <formula>O22&lt;=0</formula>
    </cfRule>
    <cfRule type="expression" dxfId="529" priority="533" stopIfTrue="1">
      <formula>O22&lt;1</formula>
    </cfRule>
    <cfRule type="expression" dxfId="528" priority="534">
      <formula>O22&gt;=1</formula>
    </cfRule>
  </conditionalFormatting>
  <conditionalFormatting sqref="P22">
    <cfRule type="expression" dxfId="527" priority="535" stopIfTrue="1">
      <formula>P22=""</formula>
    </cfRule>
    <cfRule type="expression" dxfId="526" priority="536" stopIfTrue="1">
      <formula>P22&lt;=0</formula>
    </cfRule>
    <cfRule type="expression" dxfId="525" priority="537" stopIfTrue="1">
      <formula>P22&lt;1</formula>
    </cfRule>
    <cfRule type="expression" dxfId="524" priority="538">
      <formula>P22&gt;=1</formula>
    </cfRule>
  </conditionalFormatting>
  <conditionalFormatting sqref="U22">
    <cfRule type="expression" dxfId="523" priority="527" stopIfTrue="1">
      <formula>U22=""</formula>
    </cfRule>
    <cfRule type="expression" dxfId="522" priority="528" stopIfTrue="1">
      <formula>U22&lt;=0</formula>
    </cfRule>
    <cfRule type="expression" dxfId="521" priority="529" stopIfTrue="1">
      <formula>U22&lt;1</formula>
    </cfRule>
    <cfRule type="expression" dxfId="520" priority="530">
      <formula>U22&gt;=1</formula>
    </cfRule>
  </conditionalFormatting>
  <conditionalFormatting sqref="T391:T394 T94 T82 T69 T67">
    <cfRule type="expression" dxfId="519" priority="524" stopIfTrue="1">
      <formula>AND(U67="", V67="", W67="")</formula>
    </cfRule>
    <cfRule type="expression" dxfId="518" priority="525" stopIfTrue="1">
      <formula>AND(U67&lt;&gt;"",V67&lt;&gt;"",W67&lt;&gt;"",T67&lt;1)</formula>
    </cfRule>
    <cfRule type="expression" dxfId="517" priority="526">
      <formula>AND(U67&lt;&gt;"",V67&lt;&gt;"",W67&lt;&gt;"",T67&gt;=1)</formula>
    </cfRule>
  </conditionalFormatting>
  <conditionalFormatting sqref="T391:T394 T94 T82 T69 T67">
    <cfRule type="expression" dxfId="516" priority="521" stopIfTrue="1">
      <formula>AND(U67="", V67="", W67="")</formula>
    </cfRule>
    <cfRule type="expression" dxfId="515" priority="522" stopIfTrue="1">
      <formula>AND(OR(U67&lt;&gt;"",V67&lt;&gt;"",W67&lt;&gt;""),OR(T67&lt;1,T67=""))</formula>
    </cfRule>
    <cfRule type="expression" dxfId="514" priority="523">
      <formula>AND(U67&lt;&gt;"",V67&lt;&gt;"",W67&lt;&gt;"",T67&gt;=1)</formula>
    </cfRule>
  </conditionalFormatting>
  <conditionalFormatting sqref="T174 T169 T164 T92 T80">
    <cfRule type="expression" dxfId="513" priority="512" stopIfTrue="1">
      <formula>AND(U80="", V80="", W80="")</formula>
    </cfRule>
    <cfRule type="expression" dxfId="512" priority="513" stopIfTrue="1">
      <formula>AND(U80&lt;&gt;"",V80&lt;&gt;"",W80&lt;&gt;"",T80&lt;1)</formula>
    </cfRule>
    <cfRule type="expression" dxfId="511" priority="514">
      <formula>AND(U80&lt;&gt;"",V80&lt;&gt;"",W80&lt;&gt;"",T80&gt;=1)</formula>
    </cfRule>
  </conditionalFormatting>
  <conditionalFormatting sqref="T174 T169 T164 T92 T80">
    <cfRule type="expression" dxfId="510" priority="509" stopIfTrue="1">
      <formula>AND(U80="", V80="", W80="")</formula>
    </cfRule>
    <cfRule type="expression" dxfId="509" priority="510" stopIfTrue="1">
      <formula>AND(OR(U80&lt;&gt;"",V80&lt;&gt;"",W80&lt;&gt;""),OR(T80&lt;1,T80=""))</formula>
    </cfRule>
    <cfRule type="expression" dxfId="508" priority="511">
      <formula>AND(U80&lt;&gt;"",V80&lt;&gt;"",W80&lt;&gt;"",T80&gt;=1)</formula>
    </cfRule>
  </conditionalFormatting>
  <conditionalFormatting sqref="U194:W194 S194 O194:Q194 L194 Y194 AA194">
    <cfRule type="expression" dxfId="507" priority="505" stopIfTrue="1">
      <formula>L194=""</formula>
    </cfRule>
    <cfRule type="expression" dxfId="506" priority="506" stopIfTrue="1">
      <formula>L194&lt;=0</formula>
    </cfRule>
    <cfRule type="expression" dxfId="505" priority="507" stopIfTrue="1">
      <formula>L194&lt;1</formula>
    </cfRule>
    <cfRule type="expression" dxfId="504" priority="508">
      <formula>L194&gt;=1</formula>
    </cfRule>
  </conditionalFormatting>
  <conditionalFormatting sqref="R194 X194 Z194">
    <cfRule type="expression" dxfId="503" priority="502" stopIfTrue="1">
      <formula>S194=""</formula>
    </cfRule>
    <cfRule type="expression" dxfId="502" priority="503" stopIfTrue="1">
      <formula>AND(S194&lt;&gt;"",R194&lt;1)</formula>
    </cfRule>
    <cfRule type="expression" dxfId="501" priority="504">
      <formula>AND(S194&lt;&gt;"",R194&gt;=1)</formula>
    </cfRule>
  </conditionalFormatting>
  <conditionalFormatting sqref="N194">
    <cfRule type="expression" dxfId="500" priority="499" stopIfTrue="1">
      <formula>AND(O194="",P194="",Q194="")</formula>
    </cfRule>
    <cfRule type="expression" dxfId="499" priority="500" stopIfTrue="1">
      <formula>AND(OR(O194&lt;&gt;"",P194&lt;&gt;"",Q194&lt;&gt;""),OR(N194&lt;1,N194=""))</formula>
    </cfRule>
    <cfRule type="expression" dxfId="498" priority="501">
      <formula>AND(O194&lt;&gt;"",P194&lt;&gt;"",Q194&lt;&gt;"",N194&gt;=1)</formula>
    </cfRule>
  </conditionalFormatting>
  <conditionalFormatting sqref="T194">
    <cfRule type="expression" dxfId="497" priority="496" stopIfTrue="1">
      <formula>AND(U194="", V194="", W194="")</formula>
    </cfRule>
    <cfRule type="expression" dxfId="496" priority="497" stopIfTrue="1">
      <formula>AND(U194&lt;&gt;"",V194&lt;&gt;"",W194&lt;&gt;"",T194&lt;1)</formula>
    </cfRule>
    <cfRule type="expression" dxfId="495" priority="498">
      <formula>AND(U194&lt;&gt;"",V194&lt;&gt;"",W194&lt;&gt;"",T194&gt;=1)</formula>
    </cfRule>
  </conditionalFormatting>
  <conditionalFormatting sqref="T194">
    <cfRule type="expression" dxfId="494" priority="493" stopIfTrue="1">
      <formula>AND(U194="", V194="", W194="")</formula>
    </cfRule>
    <cfRule type="expression" dxfId="493" priority="494" stopIfTrue="1">
      <formula>AND(OR(U194&lt;&gt;"",V194&lt;&gt;"",W194&lt;&gt;""),OR(T194&lt;1,T194=""))</formula>
    </cfRule>
    <cfRule type="expression" dxfId="492" priority="495">
      <formula>AND(U194&lt;&gt;"",V194&lt;&gt;"",W194&lt;&gt;"",T194&gt;=1)</formula>
    </cfRule>
  </conditionalFormatting>
  <conditionalFormatting sqref="U195:W195 S195 O195:Q195 L195 Y195 AA195">
    <cfRule type="expression" dxfId="491" priority="489" stopIfTrue="1">
      <formula>L195=""</formula>
    </cfRule>
    <cfRule type="expression" dxfId="490" priority="490" stopIfTrue="1">
      <formula>L195&lt;=0</formula>
    </cfRule>
    <cfRule type="expression" dxfId="489" priority="491" stopIfTrue="1">
      <formula>L195&lt;1</formula>
    </cfRule>
    <cfRule type="expression" dxfId="488" priority="492">
      <formula>L195&gt;=1</formula>
    </cfRule>
  </conditionalFormatting>
  <conditionalFormatting sqref="R195 X195 Z195">
    <cfRule type="expression" dxfId="487" priority="486" stopIfTrue="1">
      <formula>S195=""</formula>
    </cfRule>
    <cfRule type="expression" dxfId="486" priority="487" stopIfTrue="1">
      <formula>AND(S195&lt;&gt;"",R195&lt;1)</formula>
    </cfRule>
    <cfRule type="expression" dxfId="485" priority="488">
      <formula>AND(S195&lt;&gt;"",R195&gt;=1)</formula>
    </cfRule>
  </conditionalFormatting>
  <conditionalFormatting sqref="N195">
    <cfRule type="expression" dxfId="484" priority="483" stopIfTrue="1">
      <formula>AND(O195="",P195="",Q195="")</formula>
    </cfRule>
    <cfRule type="expression" dxfId="483" priority="484" stopIfTrue="1">
      <formula>AND(OR(O195&lt;&gt;"",P195&lt;&gt;"",Q195&lt;&gt;""),OR(N195&lt;1,N195=""))</formula>
    </cfRule>
    <cfRule type="expression" dxfId="482" priority="485">
      <formula>AND(O195&lt;&gt;"",P195&lt;&gt;"",Q195&lt;&gt;"",N195&gt;=1)</formula>
    </cfRule>
  </conditionalFormatting>
  <conditionalFormatting sqref="T195">
    <cfRule type="expression" dxfId="481" priority="480" stopIfTrue="1">
      <formula>AND(U195="", V195="", W195="")</formula>
    </cfRule>
    <cfRule type="expression" dxfId="480" priority="481" stopIfTrue="1">
      <formula>AND(U195&lt;&gt;"",V195&lt;&gt;"",W195&lt;&gt;"",T195&lt;1)</formula>
    </cfRule>
    <cfRule type="expression" dxfId="479" priority="482">
      <formula>AND(U195&lt;&gt;"",V195&lt;&gt;"",W195&lt;&gt;"",T195&gt;=1)</formula>
    </cfRule>
  </conditionalFormatting>
  <conditionalFormatting sqref="T195">
    <cfRule type="expression" dxfId="478" priority="477" stopIfTrue="1">
      <formula>AND(U195="", V195="", W195="")</formula>
    </cfRule>
    <cfRule type="expression" dxfId="477" priority="478" stopIfTrue="1">
      <formula>AND(OR(U195&lt;&gt;"",V195&lt;&gt;"",W195&lt;&gt;""),OR(T195&lt;1,T195=""))</formula>
    </cfRule>
    <cfRule type="expression" dxfId="476" priority="479">
      <formula>AND(U195&lt;&gt;"",V195&lt;&gt;"",W195&lt;&gt;"",T195&gt;=1)</formula>
    </cfRule>
  </conditionalFormatting>
  <conditionalFormatting sqref="L124 O124:Q124 S124 U124:W124 Y124 AA124">
    <cfRule type="expression" dxfId="475" priority="473" stopIfTrue="1">
      <formula>L124=""</formula>
    </cfRule>
    <cfRule type="expression" dxfId="474" priority="474" stopIfTrue="1">
      <formula>L124&lt;=0</formula>
    </cfRule>
    <cfRule type="expression" dxfId="473" priority="475" stopIfTrue="1">
      <formula>L124&lt;1</formula>
    </cfRule>
    <cfRule type="expression" dxfId="472" priority="476">
      <formula>L124&gt;=1</formula>
    </cfRule>
  </conditionalFormatting>
  <conditionalFormatting sqref="Z124 X124 R124">
    <cfRule type="expression" dxfId="471" priority="470" stopIfTrue="1">
      <formula>S124=""</formula>
    </cfRule>
    <cfRule type="expression" dxfId="470" priority="471" stopIfTrue="1">
      <formula>AND(S124&lt;&gt;"",R124&lt;1)</formula>
    </cfRule>
    <cfRule type="expression" dxfId="469" priority="472">
      <formula>AND(S124&lt;&gt;"",R124&gt;=1)</formula>
    </cfRule>
  </conditionalFormatting>
  <conditionalFormatting sqref="N124">
    <cfRule type="expression" dxfId="468" priority="467" stopIfTrue="1">
      <formula>AND(O124="",P124="",Q124="")</formula>
    </cfRule>
    <cfRule type="expression" dxfId="467" priority="468" stopIfTrue="1">
      <formula>AND(OR(O124&lt;&gt;"",P124&lt;&gt;"",Q124&lt;&gt;""),OR(N124&lt;1,N124=""))</formula>
    </cfRule>
    <cfRule type="expression" dxfId="466" priority="469">
      <formula>AND(O124&lt;&gt;"",P124&lt;&gt;"",Q124&lt;&gt;"",N124&gt;=1)</formula>
    </cfRule>
  </conditionalFormatting>
  <conditionalFormatting sqref="T124">
    <cfRule type="expression" dxfId="465" priority="464" stopIfTrue="1">
      <formula>AND(U124="", V124="", W124="")</formula>
    </cfRule>
    <cfRule type="expression" dxfId="464" priority="465" stopIfTrue="1">
      <formula>AND(U124&lt;&gt;"",V124&lt;&gt;"",W124&lt;&gt;"",T124&lt;1)</formula>
    </cfRule>
    <cfRule type="expression" dxfId="463" priority="466">
      <formula>AND(U124&lt;&gt;"",V124&lt;&gt;"",W124&lt;&gt;"",T124&gt;=1)</formula>
    </cfRule>
  </conditionalFormatting>
  <conditionalFormatting sqref="T124">
    <cfRule type="expression" dxfId="462" priority="461" stopIfTrue="1">
      <formula>AND(U124="", V124="", W124="")</formula>
    </cfRule>
    <cfRule type="expression" dxfId="461" priority="462" stopIfTrue="1">
      <formula>AND(OR(U124&lt;&gt;"",V124&lt;&gt;"",W124&lt;&gt;""),OR(T124&lt;1,T124=""))</formula>
    </cfRule>
    <cfRule type="expression" dxfId="460" priority="463">
      <formula>AND(U124&lt;&gt;"",V124&lt;&gt;"",W124&lt;&gt;"",T124&gt;=1)</formula>
    </cfRule>
  </conditionalFormatting>
  <conditionalFormatting sqref="L134 O134:Q134 S134 U134:W134 Y134 AA134">
    <cfRule type="expression" dxfId="459" priority="457" stopIfTrue="1">
      <formula>L134=""</formula>
    </cfRule>
    <cfRule type="expression" dxfId="458" priority="458" stopIfTrue="1">
      <formula>L134&lt;=0</formula>
    </cfRule>
    <cfRule type="expression" dxfId="457" priority="459" stopIfTrue="1">
      <formula>L134&lt;1</formula>
    </cfRule>
    <cfRule type="expression" dxfId="456" priority="460">
      <formula>L134&gt;=1</formula>
    </cfRule>
  </conditionalFormatting>
  <conditionalFormatting sqref="Z134 X134 R134">
    <cfRule type="expression" dxfId="455" priority="454" stopIfTrue="1">
      <formula>S134=""</formula>
    </cfRule>
    <cfRule type="expression" dxfId="454" priority="455" stopIfTrue="1">
      <formula>AND(S134&lt;&gt;"",R134&lt;1)</formula>
    </cfRule>
    <cfRule type="expression" dxfId="453" priority="456">
      <formula>AND(S134&lt;&gt;"",R134&gt;=1)</formula>
    </cfRule>
  </conditionalFormatting>
  <conditionalFormatting sqref="N134">
    <cfRule type="expression" dxfId="452" priority="451" stopIfTrue="1">
      <formula>AND(O134="",P134="",Q134="")</formula>
    </cfRule>
    <cfRule type="expression" dxfId="451" priority="452" stopIfTrue="1">
      <formula>AND(OR(O134&lt;&gt;"",P134&lt;&gt;"",Q134&lt;&gt;""),OR(N134&lt;1,N134=""))</formula>
    </cfRule>
    <cfRule type="expression" dxfId="450" priority="453">
      <formula>AND(O134&lt;&gt;"",P134&lt;&gt;"",Q134&lt;&gt;"",N134&gt;=1)</formula>
    </cfRule>
  </conditionalFormatting>
  <conditionalFormatting sqref="T134">
    <cfRule type="expression" dxfId="449" priority="448" stopIfTrue="1">
      <formula>AND(U134="", V134="", W134="")</formula>
    </cfRule>
    <cfRule type="expression" dxfId="448" priority="449" stopIfTrue="1">
      <formula>AND(U134&lt;&gt;"",V134&lt;&gt;"",W134&lt;&gt;"",T134&lt;1)</formula>
    </cfRule>
    <cfRule type="expression" dxfId="447" priority="450">
      <formula>AND(U134&lt;&gt;"",V134&lt;&gt;"",W134&lt;&gt;"",T134&gt;=1)</formula>
    </cfRule>
  </conditionalFormatting>
  <conditionalFormatting sqref="T134">
    <cfRule type="expression" dxfId="446" priority="445" stopIfTrue="1">
      <formula>AND(U134="", V134="", W134="")</formula>
    </cfRule>
    <cfRule type="expression" dxfId="445" priority="446" stopIfTrue="1">
      <formula>AND(OR(U134&lt;&gt;"",V134&lt;&gt;"",W134&lt;&gt;""),OR(T134&lt;1,T134=""))</formula>
    </cfRule>
    <cfRule type="expression" dxfId="444" priority="447">
      <formula>AND(U134&lt;&gt;"",V134&lt;&gt;"",W134&lt;&gt;"",T134&gt;=1)</formula>
    </cfRule>
  </conditionalFormatting>
  <conditionalFormatting sqref="S144 O144:Q144 U144:W144 Y144 AA144 L144">
    <cfRule type="expression" dxfId="443" priority="441" stopIfTrue="1">
      <formula>L144=""</formula>
    </cfRule>
    <cfRule type="expression" dxfId="442" priority="442" stopIfTrue="1">
      <formula>L144&lt;=0</formula>
    </cfRule>
    <cfRule type="expression" dxfId="441" priority="443" stopIfTrue="1">
      <formula>L144&lt;1</formula>
    </cfRule>
    <cfRule type="expression" dxfId="440" priority="444">
      <formula>L144&gt;=1</formula>
    </cfRule>
  </conditionalFormatting>
  <conditionalFormatting sqref="L144 O144:Q144 S144 U144:W144 Y144 AA144">
    <cfRule type="expression" dxfId="439" priority="437" stopIfTrue="1">
      <formula>L144=""</formula>
    </cfRule>
    <cfRule type="expression" dxfId="438" priority="438" stopIfTrue="1">
      <formula>L144&lt;=0</formula>
    </cfRule>
    <cfRule type="expression" dxfId="437" priority="439" stopIfTrue="1">
      <formula>L144&lt;1</formula>
    </cfRule>
    <cfRule type="expression" dxfId="436" priority="440">
      <formula>L144&gt;=1</formula>
    </cfRule>
  </conditionalFormatting>
  <conditionalFormatting sqref="L144 O144:Q144 S144 U144:W144 Y144 AA144">
    <cfRule type="expression" dxfId="435" priority="433" stopIfTrue="1">
      <formula>L144=""</formula>
    </cfRule>
    <cfRule type="expression" dxfId="434" priority="434" stopIfTrue="1">
      <formula>L144&lt;=0</formula>
    </cfRule>
    <cfRule type="expression" dxfId="433" priority="435" stopIfTrue="1">
      <formula>L144&lt;1</formula>
    </cfRule>
    <cfRule type="expression" dxfId="432" priority="436">
      <formula>L144&gt;=1</formula>
    </cfRule>
  </conditionalFormatting>
  <conditionalFormatting sqref="Z144 X144 R144">
    <cfRule type="expression" dxfId="431" priority="430" stopIfTrue="1">
      <formula>S144=""</formula>
    </cfRule>
    <cfRule type="expression" dxfId="430" priority="431" stopIfTrue="1">
      <formula>AND(S144&lt;&gt;"",R144&lt;1)</formula>
    </cfRule>
    <cfRule type="expression" dxfId="429" priority="432">
      <formula>AND(S144&lt;&gt;"",R144&gt;=1)</formula>
    </cfRule>
  </conditionalFormatting>
  <conditionalFormatting sqref="N144">
    <cfRule type="expression" dxfId="428" priority="427" stopIfTrue="1">
      <formula>AND(O144="",P144="",Q144="")</formula>
    </cfRule>
    <cfRule type="expression" dxfId="427" priority="428" stopIfTrue="1">
      <formula>AND(OR(O144&lt;&gt;"",P144&lt;&gt;"",Q144&lt;&gt;""),OR(N144&lt;1,N144=""))</formula>
    </cfRule>
    <cfRule type="expression" dxfId="426" priority="429">
      <formula>AND(O144&lt;&gt;"",P144&lt;&gt;"",Q144&lt;&gt;"",N144&gt;=1)</formula>
    </cfRule>
  </conditionalFormatting>
  <conditionalFormatting sqref="T144">
    <cfRule type="expression" dxfId="425" priority="424" stopIfTrue="1">
      <formula>AND(U144="", V144="", W144="")</formula>
    </cfRule>
    <cfRule type="expression" dxfId="424" priority="425" stopIfTrue="1">
      <formula>AND(U144&lt;&gt;"",V144&lt;&gt;"",W144&lt;&gt;"",T144&lt;1)</formula>
    </cfRule>
    <cfRule type="expression" dxfId="423" priority="426">
      <formula>AND(U144&lt;&gt;"",V144&lt;&gt;"",W144&lt;&gt;"",T144&gt;=1)</formula>
    </cfRule>
  </conditionalFormatting>
  <conditionalFormatting sqref="T144">
    <cfRule type="expression" dxfId="422" priority="421" stopIfTrue="1">
      <formula>AND(U144="", V144="", W144="")</formula>
    </cfRule>
    <cfRule type="expression" dxfId="421" priority="422" stopIfTrue="1">
      <formula>AND(OR(U144&lt;&gt;"",V144&lt;&gt;"",W144&lt;&gt;""),OR(T144&lt;1,T144=""))</formula>
    </cfRule>
    <cfRule type="expression" dxfId="420" priority="423">
      <formula>AND(U144&lt;&gt;"",V144&lt;&gt;"",W144&lt;&gt;"",T144&gt;=1)</formula>
    </cfRule>
  </conditionalFormatting>
  <conditionalFormatting sqref="S154 O154:Q154 U154:W154 Y154 AA154 L154">
    <cfRule type="expression" dxfId="419" priority="417" stopIfTrue="1">
      <formula>L154=""</formula>
    </cfRule>
    <cfRule type="expression" dxfId="418" priority="418" stopIfTrue="1">
      <formula>L154&lt;=0</formula>
    </cfRule>
    <cfRule type="expression" dxfId="417" priority="419" stopIfTrue="1">
      <formula>L154&lt;1</formula>
    </cfRule>
    <cfRule type="expression" dxfId="416" priority="420">
      <formula>L154&gt;=1</formula>
    </cfRule>
  </conditionalFormatting>
  <conditionalFormatting sqref="L154 O154:Q154 S154 U154:W154 Y154 AA154">
    <cfRule type="expression" dxfId="415" priority="413" stopIfTrue="1">
      <formula>L154=""</formula>
    </cfRule>
    <cfRule type="expression" dxfId="414" priority="414" stopIfTrue="1">
      <formula>L154&lt;=0</formula>
    </cfRule>
    <cfRule type="expression" dxfId="413" priority="415" stopIfTrue="1">
      <formula>L154&lt;1</formula>
    </cfRule>
    <cfRule type="expression" dxfId="412" priority="416">
      <formula>L154&gt;=1</formula>
    </cfRule>
  </conditionalFormatting>
  <conditionalFormatting sqref="L154 O154:Q154 S154 U154:W154 Y154 AA154">
    <cfRule type="expression" dxfId="411" priority="409" stopIfTrue="1">
      <formula>L154=""</formula>
    </cfRule>
    <cfRule type="expression" dxfId="410" priority="410" stopIfTrue="1">
      <formula>L154&lt;=0</formula>
    </cfRule>
    <cfRule type="expression" dxfId="409" priority="411" stopIfTrue="1">
      <formula>L154&lt;1</formula>
    </cfRule>
    <cfRule type="expression" dxfId="408" priority="412">
      <formula>L154&gt;=1</formula>
    </cfRule>
  </conditionalFormatting>
  <conditionalFormatting sqref="Z154 X154 R154">
    <cfRule type="expression" dxfId="407" priority="406" stopIfTrue="1">
      <formula>S154=""</formula>
    </cfRule>
    <cfRule type="expression" dxfId="406" priority="407" stopIfTrue="1">
      <formula>AND(S154&lt;&gt;"",R154&lt;1)</formula>
    </cfRule>
    <cfRule type="expression" dxfId="405" priority="408">
      <formula>AND(S154&lt;&gt;"",R154&gt;=1)</formula>
    </cfRule>
  </conditionalFormatting>
  <conditionalFormatting sqref="N154">
    <cfRule type="expression" dxfId="404" priority="403" stopIfTrue="1">
      <formula>AND(O154="",P154="",Q154="")</formula>
    </cfRule>
    <cfRule type="expression" dxfId="403" priority="404" stopIfTrue="1">
      <formula>AND(OR(O154&lt;&gt;"",P154&lt;&gt;"",Q154&lt;&gt;""),OR(N154&lt;1,N154=""))</formula>
    </cfRule>
    <cfRule type="expression" dxfId="402" priority="405">
      <formula>AND(O154&lt;&gt;"",P154&lt;&gt;"",Q154&lt;&gt;"",N154&gt;=1)</formula>
    </cfRule>
  </conditionalFormatting>
  <conditionalFormatting sqref="T154">
    <cfRule type="expression" dxfId="401" priority="400" stopIfTrue="1">
      <formula>AND(U154="", V154="", W154="")</formula>
    </cfRule>
    <cfRule type="expression" dxfId="400" priority="401" stopIfTrue="1">
      <formula>AND(U154&lt;&gt;"",V154&lt;&gt;"",W154&lt;&gt;"",T154&lt;1)</formula>
    </cfRule>
    <cfRule type="expression" dxfId="399" priority="402">
      <formula>AND(U154&lt;&gt;"",V154&lt;&gt;"",W154&lt;&gt;"",T154&gt;=1)</formula>
    </cfRule>
  </conditionalFormatting>
  <conditionalFormatting sqref="T154">
    <cfRule type="expression" dxfId="398" priority="397" stopIfTrue="1">
      <formula>AND(U154="", V154="", W154="")</formula>
    </cfRule>
    <cfRule type="expression" dxfId="397" priority="398" stopIfTrue="1">
      <formula>AND(OR(U154&lt;&gt;"",V154&lt;&gt;"",W154&lt;&gt;""),OR(T154&lt;1,T154=""))</formula>
    </cfRule>
    <cfRule type="expression" dxfId="396" priority="399">
      <formula>AND(U154&lt;&gt;"",V154&lt;&gt;"",W154&lt;&gt;"",T154&gt;=1)</formula>
    </cfRule>
  </conditionalFormatting>
  <conditionalFormatting sqref="U223:W223 S223 O223:Q223 L223 Y223 AA223">
    <cfRule type="expression" dxfId="395" priority="393" stopIfTrue="1">
      <formula>L223=""</formula>
    </cfRule>
    <cfRule type="expression" dxfId="394" priority="394" stopIfTrue="1">
      <formula>L223&lt;=0</formula>
    </cfRule>
    <cfRule type="expression" dxfId="393" priority="395" stopIfTrue="1">
      <formula>L223&lt;1</formula>
    </cfRule>
    <cfRule type="expression" dxfId="392" priority="396">
      <formula>L223&gt;=1</formula>
    </cfRule>
  </conditionalFormatting>
  <conditionalFormatting sqref="R223 X223 Z223">
    <cfRule type="expression" dxfId="391" priority="390" stopIfTrue="1">
      <formula>S223=""</formula>
    </cfRule>
    <cfRule type="expression" dxfId="390" priority="391" stopIfTrue="1">
      <formula>AND(S223&lt;&gt;"",R223&lt;1)</formula>
    </cfRule>
    <cfRule type="expression" dxfId="389" priority="392">
      <formula>AND(S223&lt;&gt;"",R223&gt;=1)</formula>
    </cfRule>
  </conditionalFormatting>
  <conditionalFormatting sqref="N223">
    <cfRule type="expression" dxfId="388" priority="387" stopIfTrue="1">
      <formula>AND(O223="",P223="",Q223="")</formula>
    </cfRule>
    <cfRule type="expression" dxfId="387" priority="388" stopIfTrue="1">
      <formula>AND(OR(O223&lt;&gt;"",P223&lt;&gt;"",Q223&lt;&gt;""),OR(N223&lt;1,N223=""))</formula>
    </cfRule>
    <cfRule type="expression" dxfId="386" priority="389">
      <formula>AND(O223&lt;&gt;"",P223&lt;&gt;"",Q223&lt;&gt;"",N223&gt;=1)</formula>
    </cfRule>
  </conditionalFormatting>
  <conditionalFormatting sqref="T223">
    <cfRule type="expression" dxfId="385" priority="384" stopIfTrue="1">
      <formula>AND(U223="", V223="", W223="")</formula>
    </cfRule>
    <cfRule type="expression" dxfId="384" priority="385" stopIfTrue="1">
      <formula>AND(U223&lt;&gt;"",V223&lt;&gt;"",W223&lt;&gt;"",T223&lt;1)</formula>
    </cfRule>
    <cfRule type="expression" dxfId="383" priority="386">
      <formula>AND(U223&lt;&gt;"",V223&lt;&gt;"",W223&lt;&gt;"",T223&gt;=1)</formula>
    </cfRule>
  </conditionalFormatting>
  <conditionalFormatting sqref="T223">
    <cfRule type="expression" dxfId="382" priority="381" stopIfTrue="1">
      <formula>AND(U223="", V223="", W223="")</formula>
    </cfRule>
    <cfRule type="expression" dxfId="381" priority="382" stopIfTrue="1">
      <formula>AND(OR(U223&lt;&gt;"",V223&lt;&gt;"",W223&lt;&gt;""),OR(T223&lt;1,T223=""))</formula>
    </cfRule>
    <cfRule type="expression" dxfId="380" priority="383">
      <formula>AND(U223&lt;&gt;"",V223&lt;&gt;"",W223&lt;&gt;"",T223&gt;=1)</formula>
    </cfRule>
  </conditionalFormatting>
  <conditionalFormatting sqref="U235:W235 S235 O235:Q235 L235 Y235 AA235">
    <cfRule type="expression" dxfId="379" priority="377" stopIfTrue="1">
      <formula>L235=""</formula>
    </cfRule>
    <cfRule type="expression" dxfId="378" priority="378" stopIfTrue="1">
      <formula>L235&lt;=0</formula>
    </cfRule>
    <cfRule type="expression" dxfId="377" priority="379" stopIfTrue="1">
      <formula>L235&lt;1</formula>
    </cfRule>
    <cfRule type="expression" dxfId="376" priority="380">
      <formula>L235&gt;=1</formula>
    </cfRule>
  </conditionalFormatting>
  <conditionalFormatting sqref="R235 X235 Z235">
    <cfRule type="expression" dxfId="375" priority="374" stopIfTrue="1">
      <formula>S235=""</formula>
    </cfRule>
    <cfRule type="expression" dxfId="374" priority="375" stopIfTrue="1">
      <formula>AND(S235&lt;&gt;"",R235&lt;1)</formula>
    </cfRule>
    <cfRule type="expression" dxfId="373" priority="376">
      <formula>AND(S235&lt;&gt;"",R235&gt;=1)</formula>
    </cfRule>
  </conditionalFormatting>
  <conditionalFormatting sqref="N235">
    <cfRule type="expression" dxfId="372" priority="371" stopIfTrue="1">
      <formula>AND(O235="",P235="",Q235="")</formula>
    </cfRule>
    <cfRule type="expression" dxfId="371" priority="372" stopIfTrue="1">
      <formula>AND(OR(O235&lt;&gt;"",P235&lt;&gt;"",Q235&lt;&gt;""),OR(N235&lt;1,N235=""))</formula>
    </cfRule>
    <cfRule type="expression" dxfId="370" priority="373">
      <formula>AND(O235&lt;&gt;"",P235&lt;&gt;"",Q235&lt;&gt;"",N235&gt;=1)</formula>
    </cfRule>
  </conditionalFormatting>
  <conditionalFormatting sqref="T235">
    <cfRule type="expression" dxfId="369" priority="368" stopIfTrue="1">
      <formula>AND(U235="", V235="", W235="")</formula>
    </cfRule>
    <cfRule type="expression" dxfId="368" priority="369" stopIfTrue="1">
      <formula>AND(U235&lt;&gt;"",V235&lt;&gt;"",W235&lt;&gt;"",T235&lt;1)</formula>
    </cfRule>
    <cfRule type="expression" dxfId="367" priority="370">
      <formula>AND(U235&lt;&gt;"",V235&lt;&gt;"",W235&lt;&gt;"",T235&gt;=1)</formula>
    </cfRule>
  </conditionalFormatting>
  <conditionalFormatting sqref="T235">
    <cfRule type="expression" dxfId="366" priority="365" stopIfTrue="1">
      <formula>AND(U235="", V235="", W235="")</formula>
    </cfRule>
    <cfRule type="expression" dxfId="365" priority="366" stopIfTrue="1">
      <formula>AND(OR(U235&lt;&gt;"",V235&lt;&gt;"",W235&lt;&gt;""),OR(T235&lt;1,T235=""))</formula>
    </cfRule>
    <cfRule type="expression" dxfId="364" priority="367">
      <formula>AND(U235&lt;&gt;"",V235&lt;&gt;"",W235&lt;&gt;"",T235&gt;=1)</formula>
    </cfRule>
  </conditionalFormatting>
  <conditionalFormatting sqref="U229:W229 S229 O229:Q229 L229 Y229 AA229">
    <cfRule type="expression" dxfId="363" priority="361" stopIfTrue="1">
      <formula>L229=""</formula>
    </cfRule>
    <cfRule type="expression" dxfId="362" priority="362" stopIfTrue="1">
      <formula>L229&lt;=0</formula>
    </cfRule>
    <cfRule type="expression" dxfId="361" priority="363" stopIfTrue="1">
      <formula>L229&lt;1</formula>
    </cfRule>
    <cfRule type="expression" dxfId="360" priority="364">
      <formula>L229&gt;=1</formula>
    </cfRule>
  </conditionalFormatting>
  <conditionalFormatting sqref="R229 X229 Z229">
    <cfRule type="expression" dxfId="359" priority="358" stopIfTrue="1">
      <formula>S229=""</formula>
    </cfRule>
    <cfRule type="expression" dxfId="358" priority="359" stopIfTrue="1">
      <formula>AND(S229&lt;&gt;"",R229&lt;1)</formula>
    </cfRule>
    <cfRule type="expression" dxfId="357" priority="360">
      <formula>AND(S229&lt;&gt;"",R229&gt;=1)</formula>
    </cfRule>
  </conditionalFormatting>
  <conditionalFormatting sqref="N229">
    <cfRule type="expression" dxfId="356" priority="355" stopIfTrue="1">
      <formula>AND(O229="",P229="",Q229="")</formula>
    </cfRule>
    <cfRule type="expression" dxfId="355" priority="356" stopIfTrue="1">
      <formula>AND(OR(O229&lt;&gt;"",P229&lt;&gt;"",Q229&lt;&gt;""),OR(N229&lt;1,N229=""))</formula>
    </cfRule>
    <cfRule type="expression" dxfId="354" priority="357">
      <formula>AND(O229&lt;&gt;"",P229&lt;&gt;"",Q229&lt;&gt;"",N229&gt;=1)</formula>
    </cfRule>
  </conditionalFormatting>
  <conditionalFormatting sqref="T229">
    <cfRule type="expression" dxfId="353" priority="352" stopIfTrue="1">
      <formula>AND(U229="", V229="", W229="")</formula>
    </cfRule>
    <cfRule type="expression" dxfId="352" priority="353" stopIfTrue="1">
      <formula>AND(U229&lt;&gt;"",V229&lt;&gt;"",W229&lt;&gt;"",T229&lt;1)</formula>
    </cfRule>
    <cfRule type="expression" dxfId="351" priority="354">
      <formula>AND(U229&lt;&gt;"",V229&lt;&gt;"",W229&lt;&gt;"",T229&gt;=1)</formula>
    </cfRule>
  </conditionalFormatting>
  <conditionalFormatting sqref="T229">
    <cfRule type="expression" dxfId="350" priority="349" stopIfTrue="1">
      <formula>AND(U229="", V229="", W229="")</formula>
    </cfRule>
    <cfRule type="expression" dxfId="349" priority="350" stopIfTrue="1">
      <formula>AND(OR(U229&lt;&gt;"",V229&lt;&gt;"",W229&lt;&gt;""),OR(T229&lt;1,T229=""))</formula>
    </cfRule>
    <cfRule type="expression" dxfId="348" priority="351">
      <formula>AND(U229&lt;&gt;"",V229&lt;&gt;"",W229&lt;&gt;"",T229&gt;=1)</formula>
    </cfRule>
  </conditionalFormatting>
  <conditionalFormatting sqref="U241:W241 S241 O241:Q241 L241 Y241 AA241">
    <cfRule type="expression" dxfId="347" priority="345" stopIfTrue="1">
      <formula>L241=""</formula>
    </cfRule>
    <cfRule type="expression" dxfId="346" priority="346" stopIfTrue="1">
      <formula>L241&lt;=0</formula>
    </cfRule>
    <cfRule type="expression" dxfId="345" priority="347" stopIfTrue="1">
      <formula>L241&lt;1</formula>
    </cfRule>
    <cfRule type="expression" dxfId="344" priority="348">
      <formula>L241&gt;=1</formula>
    </cfRule>
  </conditionalFormatting>
  <conditionalFormatting sqref="R241 X241 Z241">
    <cfRule type="expression" dxfId="343" priority="342" stopIfTrue="1">
      <formula>S241=""</formula>
    </cfRule>
    <cfRule type="expression" dxfId="342" priority="343" stopIfTrue="1">
      <formula>AND(S241&lt;&gt;"",R241&lt;1)</formula>
    </cfRule>
    <cfRule type="expression" dxfId="341" priority="344">
      <formula>AND(S241&lt;&gt;"",R241&gt;=1)</formula>
    </cfRule>
  </conditionalFormatting>
  <conditionalFormatting sqref="N241">
    <cfRule type="expression" dxfId="340" priority="339" stopIfTrue="1">
      <formula>AND(O241="",P241="",Q241="")</formula>
    </cfRule>
    <cfRule type="expression" dxfId="339" priority="340" stopIfTrue="1">
      <formula>AND(OR(O241&lt;&gt;"",P241&lt;&gt;"",Q241&lt;&gt;""),OR(N241&lt;1,N241=""))</formula>
    </cfRule>
    <cfRule type="expression" dxfId="338" priority="341">
      <formula>AND(O241&lt;&gt;"",P241&lt;&gt;"",Q241&lt;&gt;"",N241&gt;=1)</formula>
    </cfRule>
  </conditionalFormatting>
  <conditionalFormatting sqref="T241">
    <cfRule type="expression" dxfId="337" priority="336" stopIfTrue="1">
      <formula>AND(U241="", V241="", W241="")</formula>
    </cfRule>
    <cfRule type="expression" dxfId="336" priority="337" stopIfTrue="1">
      <formula>AND(U241&lt;&gt;"",V241&lt;&gt;"",W241&lt;&gt;"",T241&lt;1)</formula>
    </cfRule>
    <cfRule type="expression" dxfId="335" priority="338">
      <formula>AND(U241&lt;&gt;"",V241&lt;&gt;"",W241&lt;&gt;"",T241&gt;=1)</formula>
    </cfRule>
  </conditionalFormatting>
  <conditionalFormatting sqref="T241">
    <cfRule type="expression" dxfId="334" priority="333" stopIfTrue="1">
      <formula>AND(U241="", V241="", W241="")</formula>
    </cfRule>
    <cfRule type="expression" dxfId="333" priority="334" stopIfTrue="1">
      <formula>AND(OR(U241&lt;&gt;"",V241&lt;&gt;"",W241&lt;&gt;""),OR(T241&lt;1,T241=""))</formula>
    </cfRule>
    <cfRule type="expression" dxfId="332" priority="335">
      <formula>AND(U241&lt;&gt;"",V241&lt;&gt;"",W241&lt;&gt;"",T241&gt;=1)</formula>
    </cfRule>
  </conditionalFormatting>
  <conditionalFormatting sqref="U262:W262 S262 O262:Q262 L262 Y262 AA262">
    <cfRule type="expression" dxfId="331" priority="329" stopIfTrue="1">
      <formula>L262=""</formula>
    </cfRule>
    <cfRule type="expression" dxfId="330" priority="330" stopIfTrue="1">
      <formula>L262&lt;=0</formula>
    </cfRule>
    <cfRule type="expression" dxfId="329" priority="331" stopIfTrue="1">
      <formula>L262&lt;1</formula>
    </cfRule>
    <cfRule type="expression" dxfId="328" priority="332">
      <formula>L262&gt;=1</formula>
    </cfRule>
  </conditionalFormatting>
  <conditionalFormatting sqref="R262 X262 Z262">
    <cfRule type="expression" dxfId="327" priority="326" stopIfTrue="1">
      <formula>S262=""</formula>
    </cfRule>
    <cfRule type="expression" dxfId="326" priority="327" stopIfTrue="1">
      <formula>AND(S262&lt;&gt;"",R262&lt;1)</formula>
    </cfRule>
    <cfRule type="expression" dxfId="325" priority="328">
      <formula>AND(S262&lt;&gt;"",R262&gt;=1)</formula>
    </cfRule>
  </conditionalFormatting>
  <conditionalFormatting sqref="N262">
    <cfRule type="expression" dxfId="324" priority="323" stopIfTrue="1">
      <formula>AND(O262="",P262="",Q262="")</formula>
    </cfRule>
    <cfRule type="expression" dxfId="323" priority="324" stopIfTrue="1">
      <formula>AND(OR(O262&lt;&gt;"",P262&lt;&gt;"",Q262&lt;&gt;""),OR(N262&lt;1,N262=""))</formula>
    </cfRule>
    <cfRule type="expression" dxfId="322" priority="325">
      <formula>AND(O262&lt;&gt;"",P262&lt;&gt;"",Q262&lt;&gt;"",N262&gt;=1)</formula>
    </cfRule>
  </conditionalFormatting>
  <conditionalFormatting sqref="T262">
    <cfRule type="expression" dxfId="321" priority="320" stopIfTrue="1">
      <formula>AND(U262="", V262="", W262="")</formula>
    </cfRule>
    <cfRule type="expression" dxfId="320" priority="321" stopIfTrue="1">
      <formula>AND(U262&lt;&gt;"",V262&lt;&gt;"",W262&lt;&gt;"",T262&lt;1)</formula>
    </cfRule>
    <cfRule type="expression" dxfId="319" priority="322">
      <formula>AND(U262&lt;&gt;"",V262&lt;&gt;"",W262&lt;&gt;"",T262&gt;=1)</formula>
    </cfRule>
  </conditionalFormatting>
  <conditionalFormatting sqref="T262">
    <cfRule type="expression" dxfId="318" priority="317" stopIfTrue="1">
      <formula>AND(U262="", V262="", W262="")</formula>
    </cfRule>
    <cfRule type="expression" dxfId="317" priority="318" stopIfTrue="1">
      <formula>AND(OR(U262&lt;&gt;"",V262&lt;&gt;"",W262&lt;&gt;""),OR(T262&lt;1,T262=""))</formula>
    </cfRule>
    <cfRule type="expression" dxfId="316" priority="319">
      <formula>AND(U262&lt;&gt;"",V262&lt;&gt;"",W262&lt;&gt;"",T262&gt;=1)</formula>
    </cfRule>
  </conditionalFormatting>
  <conditionalFormatting sqref="U286:W286 S286 O286:Q286 L286 Y286 AA286">
    <cfRule type="expression" dxfId="315" priority="313" stopIfTrue="1">
      <formula>L286=""</formula>
    </cfRule>
    <cfRule type="expression" dxfId="314" priority="314" stopIfTrue="1">
      <formula>L286&lt;=0</formula>
    </cfRule>
    <cfRule type="expression" dxfId="313" priority="315" stopIfTrue="1">
      <formula>L286&lt;1</formula>
    </cfRule>
    <cfRule type="expression" dxfId="312" priority="316">
      <formula>L286&gt;=1</formula>
    </cfRule>
  </conditionalFormatting>
  <conditionalFormatting sqref="R286 X286 Z286">
    <cfRule type="expression" dxfId="311" priority="310" stopIfTrue="1">
      <formula>S286=""</formula>
    </cfRule>
    <cfRule type="expression" dxfId="310" priority="311" stopIfTrue="1">
      <formula>AND(S286&lt;&gt;"",R286&lt;1)</formula>
    </cfRule>
    <cfRule type="expression" dxfId="309" priority="312">
      <formula>AND(S286&lt;&gt;"",R286&gt;=1)</formula>
    </cfRule>
  </conditionalFormatting>
  <conditionalFormatting sqref="N286">
    <cfRule type="expression" dxfId="308" priority="307" stopIfTrue="1">
      <formula>AND(O286="",P286="",Q286="")</formula>
    </cfRule>
    <cfRule type="expression" dxfId="307" priority="308" stopIfTrue="1">
      <formula>AND(OR(O286&lt;&gt;"",P286&lt;&gt;"",Q286&lt;&gt;""),OR(N286&lt;1,N286=""))</formula>
    </cfRule>
    <cfRule type="expression" dxfId="306" priority="309">
      <formula>AND(O286&lt;&gt;"",P286&lt;&gt;"",Q286&lt;&gt;"",N286&gt;=1)</formula>
    </cfRule>
  </conditionalFormatting>
  <conditionalFormatting sqref="T286">
    <cfRule type="expression" dxfId="305" priority="304" stopIfTrue="1">
      <formula>AND(U286="", V286="", W286="")</formula>
    </cfRule>
    <cfRule type="expression" dxfId="304" priority="305" stopIfTrue="1">
      <formula>AND(U286&lt;&gt;"",V286&lt;&gt;"",W286&lt;&gt;"",T286&lt;1)</formula>
    </cfRule>
    <cfRule type="expression" dxfId="303" priority="306">
      <formula>AND(U286&lt;&gt;"",V286&lt;&gt;"",W286&lt;&gt;"",T286&gt;=1)</formula>
    </cfRule>
  </conditionalFormatting>
  <conditionalFormatting sqref="T286">
    <cfRule type="expression" dxfId="302" priority="301" stopIfTrue="1">
      <formula>AND(U286="", V286="", W286="")</formula>
    </cfRule>
    <cfRule type="expression" dxfId="301" priority="302" stopIfTrue="1">
      <formula>AND(OR(U286&lt;&gt;"",V286&lt;&gt;"",W286&lt;&gt;""),OR(T286&lt;1,T286=""))</formula>
    </cfRule>
    <cfRule type="expression" dxfId="300" priority="303">
      <formula>AND(U286&lt;&gt;"",V286&lt;&gt;"",W286&lt;&gt;"",T286&gt;=1)</formula>
    </cfRule>
  </conditionalFormatting>
  <conditionalFormatting sqref="U293:W293 O293:Q293 S293 L293 Y293 AA293">
    <cfRule type="expression" dxfId="299" priority="297" stopIfTrue="1">
      <formula>L293=""</formula>
    </cfRule>
    <cfRule type="expression" dxfId="298" priority="298" stopIfTrue="1">
      <formula>L293&lt;=0</formula>
    </cfRule>
    <cfRule type="expression" dxfId="297" priority="299" stopIfTrue="1">
      <formula>L293&lt;1</formula>
    </cfRule>
    <cfRule type="expression" dxfId="296" priority="300">
      <formula>L293&gt;=1</formula>
    </cfRule>
  </conditionalFormatting>
  <conditionalFormatting sqref="U293:W293 S293 O293:Q293 L293 Y293 AA293">
    <cfRule type="expression" dxfId="295" priority="293" stopIfTrue="1">
      <formula>L293=""</formula>
    </cfRule>
    <cfRule type="expression" dxfId="294" priority="294" stopIfTrue="1">
      <formula>L293&lt;=0</formula>
    </cfRule>
    <cfRule type="expression" dxfId="293" priority="295" stopIfTrue="1">
      <formula>L293&lt;1</formula>
    </cfRule>
    <cfRule type="expression" dxfId="292" priority="296">
      <formula>L293&gt;=1</formula>
    </cfRule>
  </conditionalFormatting>
  <conditionalFormatting sqref="R293 X293 Z293">
    <cfRule type="expression" dxfId="291" priority="290" stopIfTrue="1">
      <formula>S293=""</formula>
    </cfRule>
    <cfRule type="expression" dxfId="290" priority="291" stopIfTrue="1">
      <formula>AND(S293&lt;&gt;"",R293&lt;1)</formula>
    </cfRule>
    <cfRule type="expression" dxfId="289" priority="292">
      <formula>AND(S293&lt;&gt;"",R293&gt;=1)</formula>
    </cfRule>
  </conditionalFormatting>
  <conditionalFormatting sqref="N293">
    <cfRule type="expression" dxfId="288" priority="287" stopIfTrue="1">
      <formula>AND(O293="",P293="",Q293="")</formula>
    </cfRule>
    <cfRule type="expression" dxfId="287" priority="288" stopIfTrue="1">
      <formula>AND(OR(O293&lt;&gt;"",P293&lt;&gt;"",Q293&lt;&gt;""),OR(N293&lt;1,N293=""))</formula>
    </cfRule>
    <cfRule type="expression" dxfId="286" priority="289">
      <formula>AND(O293&lt;&gt;"",P293&lt;&gt;"",Q293&lt;&gt;"",N293&gt;=1)</formula>
    </cfRule>
  </conditionalFormatting>
  <conditionalFormatting sqref="T293">
    <cfRule type="expression" dxfId="285" priority="284" stopIfTrue="1">
      <formula>AND(U293="", V293="", W293="")</formula>
    </cfRule>
    <cfRule type="expression" dxfId="284" priority="285" stopIfTrue="1">
      <formula>AND(U293&lt;&gt;"",V293&lt;&gt;"",W293&lt;&gt;"",T293&lt;1)</formula>
    </cfRule>
    <cfRule type="expression" dxfId="283" priority="286">
      <formula>AND(U293&lt;&gt;"",V293&lt;&gt;"",W293&lt;&gt;"",T293&gt;=1)</formula>
    </cfRule>
  </conditionalFormatting>
  <conditionalFormatting sqref="T293">
    <cfRule type="expression" dxfId="282" priority="281" stopIfTrue="1">
      <formula>AND(U293="", V293="", W293="")</formula>
    </cfRule>
    <cfRule type="expression" dxfId="281" priority="282" stopIfTrue="1">
      <formula>AND(OR(U293&lt;&gt;"",V293&lt;&gt;"",W293&lt;&gt;""),OR(T293&lt;1,T293=""))</formula>
    </cfRule>
    <cfRule type="expression" dxfId="280" priority="283">
      <formula>AND(U293&lt;&gt;"",V293&lt;&gt;"",W293&lt;&gt;"",T293&gt;=1)</formula>
    </cfRule>
  </conditionalFormatting>
  <conditionalFormatting sqref="U313:W313 O313:Q313 S313 L313 Y313 AA313">
    <cfRule type="expression" dxfId="279" priority="277" stopIfTrue="1">
      <formula>L313=""</formula>
    </cfRule>
    <cfRule type="expression" dxfId="278" priority="278" stopIfTrue="1">
      <formula>L313&lt;=0</formula>
    </cfRule>
    <cfRule type="expression" dxfId="277" priority="279" stopIfTrue="1">
      <formula>L313&lt;1</formula>
    </cfRule>
    <cfRule type="expression" dxfId="276" priority="280">
      <formula>L313&gt;=1</formula>
    </cfRule>
  </conditionalFormatting>
  <conditionalFormatting sqref="U313:W313 S313 O313:Q313 L313 Y313 AA313">
    <cfRule type="expression" dxfId="275" priority="273" stopIfTrue="1">
      <formula>L313=""</formula>
    </cfRule>
    <cfRule type="expression" dxfId="274" priority="274" stopIfTrue="1">
      <formula>L313&lt;=0</formula>
    </cfRule>
    <cfRule type="expression" dxfId="273" priority="275" stopIfTrue="1">
      <formula>L313&lt;1</formula>
    </cfRule>
    <cfRule type="expression" dxfId="272" priority="276">
      <formula>L313&gt;=1</formula>
    </cfRule>
  </conditionalFormatting>
  <conditionalFormatting sqref="R313 X313 Z313">
    <cfRule type="expression" dxfId="271" priority="270" stopIfTrue="1">
      <formula>S313=""</formula>
    </cfRule>
    <cfRule type="expression" dxfId="270" priority="271" stopIfTrue="1">
      <formula>AND(S313&lt;&gt;"",R313&lt;1)</formula>
    </cfRule>
    <cfRule type="expression" dxfId="269" priority="272">
      <formula>AND(S313&lt;&gt;"",R313&gt;=1)</formula>
    </cfRule>
  </conditionalFormatting>
  <conditionalFormatting sqref="N313">
    <cfRule type="expression" dxfId="268" priority="267" stopIfTrue="1">
      <formula>AND(O313="",P313="",Q313="")</formula>
    </cfRule>
    <cfRule type="expression" dxfId="267" priority="268" stopIfTrue="1">
      <formula>AND(OR(O313&lt;&gt;"",P313&lt;&gt;"",Q313&lt;&gt;""),OR(N313&lt;1,N313=""))</formula>
    </cfRule>
    <cfRule type="expression" dxfId="266" priority="269">
      <formula>AND(O313&lt;&gt;"",P313&lt;&gt;"",Q313&lt;&gt;"",N313&gt;=1)</formula>
    </cfRule>
  </conditionalFormatting>
  <conditionalFormatting sqref="T313">
    <cfRule type="expression" dxfId="265" priority="264" stopIfTrue="1">
      <formula>AND(U313="", V313="", W313="")</formula>
    </cfRule>
    <cfRule type="expression" dxfId="264" priority="265" stopIfTrue="1">
      <formula>AND(U313&lt;&gt;"",V313&lt;&gt;"",W313&lt;&gt;"",T313&lt;1)</formula>
    </cfRule>
    <cfRule type="expression" dxfId="263" priority="266">
      <formula>AND(U313&lt;&gt;"",V313&lt;&gt;"",W313&lt;&gt;"",T313&gt;=1)</formula>
    </cfRule>
  </conditionalFormatting>
  <conditionalFormatting sqref="T313">
    <cfRule type="expression" dxfId="262" priority="261" stopIfTrue="1">
      <formula>AND(U313="", V313="", W313="")</formula>
    </cfRule>
    <cfRule type="expression" dxfId="261" priority="262" stopIfTrue="1">
      <formula>AND(OR(U313&lt;&gt;"",V313&lt;&gt;"",W313&lt;&gt;""),OR(T313&lt;1,T313=""))</formula>
    </cfRule>
    <cfRule type="expression" dxfId="260" priority="263">
      <formula>AND(U313&lt;&gt;"",V313&lt;&gt;"",W313&lt;&gt;"",T313&gt;=1)</formula>
    </cfRule>
  </conditionalFormatting>
  <conditionalFormatting sqref="U319:W319 O319:Q319 S319 L319 Y319 AA319 L343 L345">
    <cfRule type="expression" dxfId="259" priority="257" stopIfTrue="1">
      <formula>L319=""</formula>
    </cfRule>
    <cfRule type="expression" dxfId="258" priority="258" stopIfTrue="1">
      <formula>L319&lt;=0</formula>
    </cfRule>
    <cfRule type="expression" dxfId="257" priority="259" stopIfTrue="1">
      <formula>L319&lt;1</formula>
    </cfRule>
    <cfRule type="expression" dxfId="256" priority="260">
      <formula>L319&gt;=1</formula>
    </cfRule>
  </conditionalFormatting>
  <conditionalFormatting sqref="U319:W319 S319 O319:Q319 L319 Y319 AA319 L343 L345">
    <cfRule type="expression" dxfId="255" priority="253" stopIfTrue="1">
      <formula>L319=""</formula>
    </cfRule>
    <cfRule type="expression" dxfId="254" priority="254" stopIfTrue="1">
      <formula>L319&lt;=0</formula>
    </cfRule>
    <cfRule type="expression" dxfId="253" priority="255" stopIfTrue="1">
      <formula>L319&lt;1</formula>
    </cfRule>
    <cfRule type="expression" dxfId="252" priority="256">
      <formula>L319&gt;=1</formula>
    </cfRule>
  </conditionalFormatting>
  <conditionalFormatting sqref="R319 X319 Z319">
    <cfRule type="expression" dxfId="251" priority="250" stopIfTrue="1">
      <formula>S319=""</formula>
    </cfRule>
    <cfRule type="expression" dxfId="250" priority="251" stopIfTrue="1">
      <formula>AND(S319&lt;&gt;"",R319&lt;1)</formula>
    </cfRule>
    <cfRule type="expression" dxfId="249" priority="252">
      <formula>AND(S319&lt;&gt;"",R319&gt;=1)</formula>
    </cfRule>
  </conditionalFormatting>
  <conditionalFormatting sqref="N319">
    <cfRule type="expression" dxfId="248" priority="247" stopIfTrue="1">
      <formula>AND(O319="",P319="",Q319="")</formula>
    </cfRule>
    <cfRule type="expression" dxfId="247" priority="248" stopIfTrue="1">
      <formula>AND(OR(O319&lt;&gt;"",P319&lt;&gt;"",Q319&lt;&gt;""),OR(N319&lt;1,N319=""))</formula>
    </cfRule>
    <cfRule type="expression" dxfId="246" priority="249">
      <formula>AND(O319&lt;&gt;"",P319&lt;&gt;"",Q319&lt;&gt;"",N319&gt;=1)</formula>
    </cfRule>
  </conditionalFormatting>
  <conditionalFormatting sqref="T319">
    <cfRule type="expression" dxfId="245" priority="244" stopIfTrue="1">
      <formula>AND(U319="", V319="", W319="")</formula>
    </cfRule>
    <cfRule type="expression" dxfId="244" priority="245" stopIfTrue="1">
      <formula>AND(U319&lt;&gt;"",V319&lt;&gt;"",W319&lt;&gt;"",T319&lt;1)</formula>
    </cfRule>
    <cfRule type="expression" dxfId="243" priority="246">
      <formula>AND(U319&lt;&gt;"",V319&lt;&gt;"",W319&lt;&gt;"",T319&gt;=1)</formula>
    </cfRule>
  </conditionalFormatting>
  <conditionalFormatting sqref="T319">
    <cfRule type="expression" dxfId="242" priority="241" stopIfTrue="1">
      <formula>AND(U319="", V319="", W319="")</formula>
    </cfRule>
    <cfRule type="expression" dxfId="241" priority="242" stopIfTrue="1">
      <formula>AND(OR(U319&lt;&gt;"",V319&lt;&gt;"",W319&lt;&gt;""),OR(T319&lt;1,T319=""))</formula>
    </cfRule>
    <cfRule type="expression" dxfId="240" priority="243">
      <formula>AND(U319&lt;&gt;"",V319&lt;&gt;"",W319&lt;&gt;"",T319&gt;=1)</formula>
    </cfRule>
  </conditionalFormatting>
  <conditionalFormatting sqref="U322:W322 O322:Q322 S322 L322 Y322 AA322">
    <cfRule type="expression" dxfId="239" priority="237" stopIfTrue="1">
      <formula>L322=""</formula>
    </cfRule>
    <cfRule type="expression" dxfId="238" priority="238" stopIfTrue="1">
      <formula>L322&lt;=0</formula>
    </cfRule>
    <cfRule type="expression" dxfId="237" priority="239" stopIfTrue="1">
      <formula>L322&lt;1</formula>
    </cfRule>
    <cfRule type="expression" dxfId="236" priority="240">
      <formula>L322&gt;=1</formula>
    </cfRule>
  </conditionalFormatting>
  <conditionalFormatting sqref="U322:W322 S322 O322:Q322 L322 Y322 AA322">
    <cfRule type="expression" dxfId="235" priority="233" stopIfTrue="1">
      <formula>L322=""</formula>
    </cfRule>
    <cfRule type="expression" dxfId="234" priority="234" stopIfTrue="1">
      <formula>L322&lt;=0</formula>
    </cfRule>
    <cfRule type="expression" dxfId="233" priority="235" stopIfTrue="1">
      <formula>L322&lt;1</formula>
    </cfRule>
    <cfRule type="expression" dxfId="232" priority="236">
      <formula>L322&gt;=1</formula>
    </cfRule>
  </conditionalFormatting>
  <conditionalFormatting sqref="R322 X322 Z322">
    <cfRule type="expression" dxfId="231" priority="230" stopIfTrue="1">
      <formula>S322=""</formula>
    </cfRule>
    <cfRule type="expression" dxfId="230" priority="231" stopIfTrue="1">
      <formula>AND(S322&lt;&gt;"",R322&lt;1)</formula>
    </cfRule>
    <cfRule type="expression" dxfId="229" priority="232">
      <formula>AND(S322&lt;&gt;"",R322&gt;=1)</formula>
    </cfRule>
  </conditionalFormatting>
  <conditionalFormatting sqref="N322">
    <cfRule type="expression" dxfId="228" priority="227" stopIfTrue="1">
      <formula>AND(O322="",P322="",Q322="")</formula>
    </cfRule>
    <cfRule type="expression" dxfId="227" priority="228" stopIfTrue="1">
      <formula>AND(OR(O322&lt;&gt;"",P322&lt;&gt;"",Q322&lt;&gt;""),OR(N322&lt;1,N322=""))</formula>
    </cfRule>
    <cfRule type="expression" dxfId="226" priority="229">
      <formula>AND(O322&lt;&gt;"",P322&lt;&gt;"",Q322&lt;&gt;"",N322&gt;=1)</formula>
    </cfRule>
  </conditionalFormatting>
  <conditionalFormatting sqref="T322">
    <cfRule type="expression" dxfId="225" priority="224" stopIfTrue="1">
      <formula>AND(U322="", V322="", W322="")</formula>
    </cfRule>
    <cfRule type="expression" dxfId="224" priority="225" stopIfTrue="1">
      <formula>AND(U322&lt;&gt;"",V322&lt;&gt;"",W322&lt;&gt;"",T322&lt;1)</formula>
    </cfRule>
    <cfRule type="expression" dxfId="223" priority="226">
      <formula>AND(U322&lt;&gt;"",V322&lt;&gt;"",W322&lt;&gt;"",T322&gt;=1)</formula>
    </cfRule>
  </conditionalFormatting>
  <conditionalFormatting sqref="T322">
    <cfRule type="expression" dxfId="222" priority="221" stopIfTrue="1">
      <formula>AND(U322="", V322="", W322="")</formula>
    </cfRule>
    <cfRule type="expression" dxfId="221" priority="222" stopIfTrue="1">
      <formula>AND(OR(U322&lt;&gt;"",V322&lt;&gt;"",W322&lt;&gt;""),OR(T322&lt;1,T322=""))</formula>
    </cfRule>
    <cfRule type="expression" dxfId="220" priority="223">
      <formula>AND(U322&lt;&gt;"",V322&lt;&gt;"",W322&lt;&gt;"",T322&gt;=1)</formula>
    </cfRule>
  </conditionalFormatting>
  <conditionalFormatting sqref="U324:W324 O324:Q324 S324 L324 Y324 AA324">
    <cfRule type="expression" dxfId="219" priority="217" stopIfTrue="1">
      <formula>L324=""</formula>
    </cfRule>
    <cfRule type="expression" dxfId="218" priority="218" stopIfTrue="1">
      <formula>L324&lt;=0</formula>
    </cfRule>
    <cfRule type="expression" dxfId="217" priority="219" stopIfTrue="1">
      <formula>L324&lt;1</formula>
    </cfRule>
    <cfRule type="expression" dxfId="216" priority="220">
      <formula>L324&gt;=1</formula>
    </cfRule>
  </conditionalFormatting>
  <conditionalFormatting sqref="U324:W324 S324 O324:Q324 L324 Y324 AA324">
    <cfRule type="expression" dxfId="215" priority="213" stopIfTrue="1">
      <formula>L324=""</formula>
    </cfRule>
    <cfRule type="expression" dxfId="214" priority="214" stopIfTrue="1">
      <formula>L324&lt;=0</formula>
    </cfRule>
    <cfRule type="expression" dxfId="213" priority="215" stopIfTrue="1">
      <formula>L324&lt;1</formula>
    </cfRule>
    <cfRule type="expression" dxfId="212" priority="216">
      <formula>L324&gt;=1</formula>
    </cfRule>
  </conditionalFormatting>
  <conditionalFormatting sqref="R324 X324 Z324">
    <cfRule type="expression" dxfId="211" priority="210" stopIfTrue="1">
      <formula>S324=""</formula>
    </cfRule>
    <cfRule type="expression" dxfId="210" priority="211" stopIfTrue="1">
      <formula>AND(S324&lt;&gt;"",R324&lt;1)</formula>
    </cfRule>
    <cfRule type="expression" dxfId="209" priority="212">
      <formula>AND(S324&lt;&gt;"",R324&gt;=1)</formula>
    </cfRule>
  </conditionalFormatting>
  <conditionalFormatting sqref="N324">
    <cfRule type="expression" dxfId="208" priority="207" stopIfTrue="1">
      <formula>AND(O324="",P324="",Q324="")</formula>
    </cfRule>
    <cfRule type="expression" dxfId="207" priority="208" stopIfTrue="1">
      <formula>AND(OR(O324&lt;&gt;"",P324&lt;&gt;"",Q324&lt;&gt;""),OR(N324&lt;1,N324=""))</formula>
    </cfRule>
    <cfRule type="expression" dxfId="206" priority="209">
      <formula>AND(O324&lt;&gt;"",P324&lt;&gt;"",Q324&lt;&gt;"",N324&gt;=1)</formula>
    </cfRule>
  </conditionalFormatting>
  <conditionalFormatting sqref="T324">
    <cfRule type="expression" dxfId="205" priority="204" stopIfTrue="1">
      <formula>AND(U324="", V324="", W324="")</formula>
    </cfRule>
    <cfRule type="expression" dxfId="204" priority="205" stopIfTrue="1">
      <formula>AND(U324&lt;&gt;"",V324&lt;&gt;"",W324&lt;&gt;"",T324&lt;1)</formula>
    </cfRule>
    <cfRule type="expression" dxfId="203" priority="206">
      <formula>AND(U324&lt;&gt;"",V324&lt;&gt;"",W324&lt;&gt;"",T324&gt;=1)</formula>
    </cfRule>
  </conditionalFormatting>
  <conditionalFormatting sqref="T324">
    <cfRule type="expression" dxfId="202" priority="201" stopIfTrue="1">
      <formula>AND(U324="", V324="", W324="")</formula>
    </cfRule>
    <cfRule type="expression" dxfId="201" priority="202" stopIfTrue="1">
      <formula>AND(OR(U324&lt;&gt;"",V324&lt;&gt;"",W324&lt;&gt;""),OR(T324&lt;1,T324=""))</formula>
    </cfRule>
    <cfRule type="expression" dxfId="200" priority="203">
      <formula>AND(U324&lt;&gt;"",V324&lt;&gt;"",W324&lt;&gt;"",T324&gt;=1)</formula>
    </cfRule>
  </conditionalFormatting>
  <conditionalFormatting sqref="U373:W373 O373:Q373 S373 L373 Y373 AA373">
    <cfRule type="expression" dxfId="199" priority="197" stopIfTrue="1">
      <formula>L373=""</formula>
    </cfRule>
    <cfRule type="expression" dxfId="198" priority="198" stopIfTrue="1">
      <formula>L373&lt;=0</formula>
    </cfRule>
    <cfRule type="expression" dxfId="197" priority="199" stopIfTrue="1">
      <formula>L373&lt;1</formula>
    </cfRule>
    <cfRule type="expression" dxfId="196" priority="200">
      <formula>L373&gt;=1</formula>
    </cfRule>
  </conditionalFormatting>
  <conditionalFormatting sqref="U373:W373 S373 O373:Q373 L373 Y373 AA373">
    <cfRule type="expression" dxfId="195" priority="193" stopIfTrue="1">
      <formula>L373=""</formula>
    </cfRule>
    <cfRule type="expression" dxfId="194" priority="194" stopIfTrue="1">
      <formula>L373&lt;=0</formula>
    </cfRule>
    <cfRule type="expression" dxfId="193" priority="195" stopIfTrue="1">
      <formula>L373&lt;1</formula>
    </cfRule>
    <cfRule type="expression" dxfId="192" priority="196">
      <formula>L373&gt;=1</formula>
    </cfRule>
  </conditionalFormatting>
  <conditionalFormatting sqref="R373 X373 Z373">
    <cfRule type="expression" dxfId="191" priority="190" stopIfTrue="1">
      <formula>S373=""</formula>
    </cfRule>
    <cfRule type="expression" dxfId="190" priority="191" stopIfTrue="1">
      <formula>AND(S373&lt;&gt;"",R373&lt;1)</formula>
    </cfRule>
    <cfRule type="expression" dxfId="189" priority="192">
      <formula>AND(S373&lt;&gt;"",R373&gt;=1)</formula>
    </cfRule>
  </conditionalFormatting>
  <conditionalFormatting sqref="N373">
    <cfRule type="expression" dxfId="188" priority="187" stopIfTrue="1">
      <formula>AND(O373="",P373="",Q373="")</formula>
    </cfRule>
    <cfRule type="expression" dxfId="187" priority="188" stopIfTrue="1">
      <formula>AND(OR(O373&lt;&gt;"",P373&lt;&gt;"",Q373&lt;&gt;""),OR(N373&lt;1,N373=""))</formula>
    </cfRule>
    <cfRule type="expression" dxfId="186" priority="189">
      <formula>AND(O373&lt;&gt;"",P373&lt;&gt;"",Q373&lt;&gt;"",N373&gt;=1)</formula>
    </cfRule>
  </conditionalFormatting>
  <conditionalFormatting sqref="T373">
    <cfRule type="expression" dxfId="185" priority="184" stopIfTrue="1">
      <formula>AND(U373="", V373="", W373="")</formula>
    </cfRule>
    <cfRule type="expression" dxfId="184" priority="185" stopIfTrue="1">
      <formula>AND(U373&lt;&gt;"",V373&lt;&gt;"",W373&lt;&gt;"",T373&lt;1)</formula>
    </cfRule>
    <cfRule type="expression" dxfId="183" priority="186">
      <formula>AND(U373&lt;&gt;"",V373&lt;&gt;"",W373&lt;&gt;"",T373&gt;=1)</formula>
    </cfRule>
  </conditionalFormatting>
  <conditionalFormatting sqref="T373">
    <cfRule type="expression" dxfId="182" priority="181" stopIfTrue="1">
      <formula>AND(U373="", V373="", W373="")</formula>
    </cfRule>
    <cfRule type="expression" dxfId="181" priority="182" stopIfTrue="1">
      <formula>AND(OR(U373&lt;&gt;"",V373&lt;&gt;"",W373&lt;&gt;""),OR(T373&lt;1,T373=""))</formula>
    </cfRule>
    <cfRule type="expression" dxfId="180" priority="183">
      <formula>AND(U373&lt;&gt;"",V373&lt;&gt;"",W373&lt;&gt;"",T373&gt;=1)</formula>
    </cfRule>
  </conditionalFormatting>
  <conditionalFormatting sqref="U375:W375 O375:Q375 S375 L375 Y375 AA375">
    <cfRule type="expression" dxfId="179" priority="177" stopIfTrue="1">
      <formula>L375=""</formula>
    </cfRule>
    <cfRule type="expression" dxfId="178" priority="178" stopIfTrue="1">
      <formula>L375&lt;=0</formula>
    </cfRule>
    <cfRule type="expression" dxfId="177" priority="179" stopIfTrue="1">
      <formula>L375&lt;1</formula>
    </cfRule>
    <cfRule type="expression" dxfId="176" priority="180">
      <formula>L375&gt;=1</formula>
    </cfRule>
  </conditionalFormatting>
  <conditionalFormatting sqref="U375:W375 S375 O375:Q375 L375 Y375 AA375">
    <cfRule type="expression" dxfId="175" priority="173" stopIfTrue="1">
      <formula>L375=""</formula>
    </cfRule>
    <cfRule type="expression" dxfId="174" priority="174" stopIfTrue="1">
      <formula>L375&lt;=0</formula>
    </cfRule>
    <cfRule type="expression" dxfId="173" priority="175" stopIfTrue="1">
      <formula>L375&lt;1</formula>
    </cfRule>
    <cfRule type="expression" dxfId="172" priority="176">
      <formula>L375&gt;=1</formula>
    </cfRule>
  </conditionalFormatting>
  <conditionalFormatting sqref="R375 X375 Z375">
    <cfRule type="expression" dxfId="171" priority="170" stopIfTrue="1">
      <formula>S375=""</formula>
    </cfRule>
    <cfRule type="expression" dxfId="170" priority="171" stopIfTrue="1">
      <formula>AND(S375&lt;&gt;"",R375&lt;1)</formula>
    </cfRule>
    <cfRule type="expression" dxfId="169" priority="172">
      <formula>AND(S375&lt;&gt;"",R375&gt;=1)</formula>
    </cfRule>
  </conditionalFormatting>
  <conditionalFormatting sqref="N375">
    <cfRule type="expression" dxfId="168" priority="167" stopIfTrue="1">
      <formula>AND(O375="",P375="",Q375="")</formula>
    </cfRule>
    <cfRule type="expression" dxfId="167" priority="168" stopIfTrue="1">
      <formula>AND(OR(O375&lt;&gt;"",P375&lt;&gt;"",Q375&lt;&gt;""),OR(N375&lt;1,N375=""))</formula>
    </cfRule>
    <cfRule type="expression" dxfId="166" priority="169">
      <formula>AND(O375&lt;&gt;"",P375&lt;&gt;"",Q375&lt;&gt;"",N375&gt;=1)</formula>
    </cfRule>
  </conditionalFormatting>
  <conditionalFormatting sqref="T375">
    <cfRule type="expression" dxfId="165" priority="164" stopIfTrue="1">
      <formula>AND(U375="", V375="", W375="")</formula>
    </cfRule>
    <cfRule type="expression" dxfId="164" priority="165" stopIfTrue="1">
      <formula>AND(U375&lt;&gt;"",V375&lt;&gt;"",W375&lt;&gt;"",T375&lt;1)</formula>
    </cfRule>
    <cfRule type="expression" dxfId="163" priority="166">
      <formula>AND(U375&lt;&gt;"",V375&lt;&gt;"",W375&lt;&gt;"",T375&gt;=1)</formula>
    </cfRule>
  </conditionalFormatting>
  <conditionalFormatting sqref="T375">
    <cfRule type="expression" dxfId="162" priority="161" stopIfTrue="1">
      <formula>AND(U375="", V375="", W375="")</formula>
    </cfRule>
    <cfRule type="expression" dxfId="161" priority="162" stopIfTrue="1">
      <formula>AND(OR(U375&lt;&gt;"",V375&lt;&gt;"",W375&lt;&gt;""),OR(T375&lt;1,T375=""))</formula>
    </cfRule>
    <cfRule type="expression" dxfId="160" priority="163">
      <formula>AND(U375&lt;&gt;"",V375&lt;&gt;"",W375&lt;&gt;"",T375&gt;=1)</formula>
    </cfRule>
  </conditionalFormatting>
  <conditionalFormatting sqref="U414:W414 O414:Q414 S414 L414 Y414 AA414">
    <cfRule type="expression" dxfId="159" priority="157" stopIfTrue="1">
      <formula>L414=""</formula>
    </cfRule>
    <cfRule type="expression" dxfId="158" priority="158" stopIfTrue="1">
      <formula>L414&lt;=0</formula>
    </cfRule>
    <cfRule type="expression" dxfId="157" priority="159" stopIfTrue="1">
      <formula>L414&lt;1</formula>
    </cfRule>
    <cfRule type="expression" dxfId="156" priority="160">
      <formula>L414&gt;=1</formula>
    </cfRule>
  </conditionalFormatting>
  <conditionalFormatting sqref="U414:W414 S414 O414:Q414 L414 Y414 AA414">
    <cfRule type="expression" dxfId="155" priority="153" stopIfTrue="1">
      <formula>L414=""</formula>
    </cfRule>
    <cfRule type="expression" dxfId="154" priority="154" stopIfTrue="1">
      <formula>L414&lt;=0</formula>
    </cfRule>
    <cfRule type="expression" dxfId="153" priority="155" stopIfTrue="1">
      <formula>L414&lt;1</formula>
    </cfRule>
    <cfRule type="expression" dxfId="152" priority="156">
      <formula>L414&gt;=1</formula>
    </cfRule>
  </conditionalFormatting>
  <conditionalFormatting sqref="R414 X414 Z414">
    <cfRule type="expression" dxfId="151" priority="150" stopIfTrue="1">
      <formula>S414=""</formula>
    </cfRule>
    <cfRule type="expression" dxfId="150" priority="151" stopIfTrue="1">
      <formula>AND(S414&lt;&gt;"",R414&lt;1)</formula>
    </cfRule>
    <cfRule type="expression" dxfId="149" priority="152">
      <formula>AND(S414&lt;&gt;"",R414&gt;=1)</formula>
    </cfRule>
  </conditionalFormatting>
  <conditionalFormatting sqref="N414">
    <cfRule type="expression" dxfId="148" priority="147" stopIfTrue="1">
      <formula>AND(O414="",P414="",Q414="")</formula>
    </cfRule>
    <cfRule type="expression" dxfId="147" priority="148" stopIfTrue="1">
      <formula>AND(OR(O414&lt;&gt;"",P414&lt;&gt;"",Q414&lt;&gt;""),OR(N414&lt;1,N414=""))</formula>
    </cfRule>
    <cfRule type="expression" dxfId="146" priority="149">
      <formula>AND(O414&lt;&gt;"",P414&lt;&gt;"",Q414&lt;&gt;"",N414&gt;=1)</formula>
    </cfRule>
  </conditionalFormatting>
  <conditionalFormatting sqref="T414">
    <cfRule type="expression" dxfId="145" priority="144" stopIfTrue="1">
      <formula>AND(U414="", V414="", W414="")</formula>
    </cfRule>
    <cfRule type="expression" dxfId="144" priority="145" stopIfTrue="1">
      <formula>AND(U414&lt;&gt;"",V414&lt;&gt;"",W414&lt;&gt;"",T414&lt;1)</formula>
    </cfRule>
    <cfRule type="expression" dxfId="143" priority="146">
      <formula>AND(U414&lt;&gt;"",V414&lt;&gt;"",W414&lt;&gt;"",T414&gt;=1)</formula>
    </cfRule>
  </conditionalFormatting>
  <conditionalFormatting sqref="T414">
    <cfRule type="expression" dxfId="142" priority="141" stopIfTrue="1">
      <formula>AND(U414="", V414="", W414="")</formula>
    </cfRule>
    <cfRule type="expression" dxfId="141" priority="142" stopIfTrue="1">
      <formula>AND(OR(U414&lt;&gt;"",V414&lt;&gt;"",W414&lt;&gt;""),OR(T414&lt;1,T414=""))</formula>
    </cfRule>
    <cfRule type="expression" dxfId="140" priority="143">
      <formula>AND(U414&lt;&gt;"",V414&lt;&gt;"",W414&lt;&gt;"",T414&gt;=1)</formula>
    </cfRule>
  </conditionalFormatting>
  <conditionalFormatting sqref="U416:W416 O416:Q416 S416 L416 Y416 AA416">
    <cfRule type="expression" dxfId="139" priority="137" stopIfTrue="1">
      <formula>L416=""</formula>
    </cfRule>
    <cfRule type="expression" dxfId="138" priority="138" stopIfTrue="1">
      <formula>L416&lt;=0</formula>
    </cfRule>
    <cfRule type="expression" dxfId="137" priority="139" stopIfTrue="1">
      <formula>L416&lt;1</formula>
    </cfRule>
    <cfRule type="expression" dxfId="136" priority="140">
      <formula>L416&gt;=1</formula>
    </cfRule>
  </conditionalFormatting>
  <conditionalFormatting sqref="U416:W416 S416 O416:Q416 L416 Y416 AA416">
    <cfRule type="expression" dxfId="135" priority="133" stopIfTrue="1">
      <formula>L416=""</formula>
    </cfRule>
    <cfRule type="expression" dxfId="134" priority="134" stopIfTrue="1">
      <formula>L416&lt;=0</formula>
    </cfRule>
    <cfRule type="expression" dxfId="133" priority="135" stopIfTrue="1">
      <formula>L416&lt;1</formula>
    </cfRule>
    <cfRule type="expression" dxfId="132" priority="136">
      <formula>L416&gt;=1</formula>
    </cfRule>
  </conditionalFormatting>
  <conditionalFormatting sqref="R416 X416 Z416">
    <cfRule type="expression" dxfId="131" priority="130" stopIfTrue="1">
      <formula>S416=""</formula>
    </cfRule>
    <cfRule type="expression" dxfId="130" priority="131" stopIfTrue="1">
      <formula>AND(S416&lt;&gt;"",R416&lt;1)</formula>
    </cfRule>
    <cfRule type="expression" dxfId="129" priority="132">
      <formula>AND(S416&lt;&gt;"",R416&gt;=1)</formula>
    </cfRule>
  </conditionalFormatting>
  <conditionalFormatting sqref="N416">
    <cfRule type="expression" dxfId="128" priority="127" stopIfTrue="1">
      <formula>AND(O416="",P416="",Q416="")</formula>
    </cfRule>
    <cfRule type="expression" dxfId="127" priority="128" stopIfTrue="1">
      <formula>AND(OR(O416&lt;&gt;"",P416&lt;&gt;"",Q416&lt;&gt;""),OR(N416&lt;1,N416=""))</formula>
    </cfRule>
    <cfRule type="expression" dxfId="126" priority="129">
      <formula>AND(O416&lt;&gt;"",P416&lt;&gt;"",Q416&lt;&gt;"",N416&gt;=1)</formula>
    </cfRule>
  </conditionalFormatting>
  <conditionalFormatting sqref="T416">
    <cfRule type="expression" dxfId="125" priority="124" stopIfTrue="1">
      <formula>AND(U416="", V416="", W416="")</formula>
    </cfRule>
    <cfRule type="expression" dxfId="124" priority="125" stopIfTrue="1">
      <formula>AND(U416&lt;&gt;"",V416&lt;&gt;"",W416&lt;&gt;"",T416&lt;1)</formula>
    </cfRule>
    <cfRule type="expression" dxfId="123" priority="126">
      <formula>AND(U416&lt;&gt;"",V416&lt;&gt;"",W416&lt;&gt;"",T416&gt;=1)</formula>
    </cfRule>
  </conditionalFormatting>
  <conditionalFormatting sqref="T416">
    <cfRule type="expression" dxfId="122" priority="121" stopIfTrue="1">
      <formula>AND(U416="", V416="", W416="")</formula>
    </cfRule>
    <cfRule type="expression" dxfId="121" priority="122" stopIfTrue="1">
      <formula>AND(OR(U416&lt;&gt;"",V416&lt;&gt;"",W416&lt;&gt;""),OR(T416&lt;1,T416=""))</formula>
    </cfRule>
    <cfRule type="expression" dxfId="120" priority="123">
      <formula>AND(U416&lt;&gt;"",V416&lt;&gt;"",W416&lt;&gt;"",T416&gt;=1)</formula>
    </cfRule>
  </conditionalFormatting>
  <conditionalFormatting sqref="U436:W436 O436:Q436 S436 L436 Y436 AA436">
    <cfRule type="expression" dxfId="119" priority="117" stopIfTrue="1">
      <formula>L436=""</formula>
    </cfRule>
    <cfRule type="expression" dxfId="118" priority="118" stopIfTrue="1">
      <formula>L436&lt;=0</formula>
    </cfRule>
    <cfRule type="expression" dxfId="117" priority="119" stopIfTrue="1">
      <formula>L436&lt;1</formula>
    </cfRule>
    <cfRule type="expression" dxfId="116" priority="120">
      <formula>L436&gt;=1</formula>
    </cfRule>
  </conditionalFormatting>
  <conditionalFormatting sqref="U436:W436 S436 O436:Q436 L436 Y436 AA436">
    <cfRule type="expression" dxfId="115" priority="113" stopIfTrue="1">
      <formula>L436=""</formula>
    </cfRule>
    <cfRule type="expression" dxfId="114" priority="114" stopIfTrue="1">
      <formula>L436&lt;=0</formula>
    </cfRule>
    <cfRule type="expression" dxfId="113" priority="115" stopIfTrue="1">
      <formula>L436&lt;1</formula>
    </cfRule>
    <cfRule type="expression" dxfId="112" priority="116">
      <formula>L436&gt;=1</formula>
    </cfRule>
  </conditionalFormatting>
  <conditionalFormatting sqref="R436 X436 Z436">
    <cfRule type="expression" dxfId="111" priority="110" stopIfTrue="1">
      <formula>S436=""</formula>
    </cfRule>
    <cfRule type="expression" dxfId="110" priority="111" stopIfTrue="1">
      <formula>AND(S436&lt;&gt;"",R436&lt;1)</formula>
    </cfRule>
    <cfRule type="expression" dxfId="109" priority="112">
      <formula>AND(S436&lt;&gt;"",R436&gt;=1)</formula>
    </cfRule>
  </conditionalFormatting>
  <conditionalFormatting sqref="N436">
    <cfRule type="expression" dxfId="108" priority="107" stopIfTrue="1">
      <formula>AND(O436="",P436="",Q436="")</formula>
    </cfRule>
    <cfRule type="expression" dxfId="107" priority="108" stopIfTrue="1">
      <formula>AND(OR(O436&lt;&gt;"",P436&lt;&gt;"",Q436&lt;&gt;""),OR(N436&lt;1,N436=""))</formula>
    </cfRule>
    <cfRule type="expression" dxfId="106" priority="109">
      <formula>AND(O436&lt;&gt;"",P436&lt;&gt;"",Q436&lt;&gt;"",N436&gt;=1)</formula>
    </cfRule>
  </conditionalFormatting>
  <conditionalFormatting sqref="T436">
    <cfRule type="expression" dxfId="105" priority="104" stopIfTrue="1">
      <formula>AND(U436="", V436="", W436="")</formula>
    </cfRule>
    <cfRule type="expression" dxfId="104" priority="105" stopIfTrue="1">
      <formula>AND(U436&lt;&gt;"",V436&lt;&gt;"",W436&lt;&gt;"",T436&lt;1)</formula>
    </cfRule>
    <cfRule type="expression" dxfId="103" priority="106">
      <formula>AND(U436&lt;&gt;"",V436&lt;&gt;"",W436&lt;&gt;"",T436&gt;=1)</formula>
    </cfRule>
  </conditionalFormatting>
  <conditionalFormatting sqref="T436">
    <cfRule type="expression" dxfId="102" priority="101" stopIfTrue="1">
      <formula>AND(U436="", V436="", W436="")</formula>
    </cfRule>
    <cfRule type="expression" dxfId="101" priority="102" stopIfTrue="1">
      <formula>AND(OR(U436&lt;&gt;"",V436&lt;&gt;"",W436&lt;&gt;""),OR(T436&lt;1,T436=""))</formula>
    </cfRule>
    <cfRule type="expression" dxfId="100" priority="103">
      <formula>AND(U436&lt;&gt;"",V436&lt;&gt;"",W436&lt;&gt;"",T436&gt;=1)</formula>
    </cfRule>
  </conditionalFormatting>
  <conditionalFormatting sqref="U438:W438 O438:Q438 S438 L438 Y438 AA438">
    <cfRule type="expression" dxfId="99" priority="97" stopIfTrue="1">
      <formula>L438=""</formula>
    </cfRule>
    <cfRule type="expression" dxfId="98" priority="98" stopIfTrue="1">
      <formula>L438&lt;=0</formula>
    </cfRule>
    <cfRule type="expression" dxfId="97" priority="99" stopIfTrue="1">
      <formula>L438&lt;1</formula>
    </cfRule>
    <cfRule type="expression" dxfId="96" priority="100">
      <formula>L438&gt;=1</formula>
    </cfRule>
  </conditionalFormatting>
  <conditionalFormatting sqref="U438:W438 S438 O438:Q438 L438 Y438 AA438">
    <cfRule type="expression" dxfId="95" priority="93" stopIfTrue="1">
      <formula>L438=""</formula>
    </cfRule>
    <cfRule type="expression" dxfId="94" priority="94" stopIfTrue="1">
      <formula>L438&lt;=0</formula>
    </cfRule>
    <cfRule type="expression" dxfId="93" priority="95" stopIfTrue="1">
      <formula>L438&lt;1</formula>
    </cfRule>
    <cfRule type="expression" dxfId="92" priority="96">
      <formula>L438&gt;=1</formula>
    </cfRule>
  </conditionalFormatting>
  <conditionalFormatting sqref="R438 X438 Z438">
    <cfRule type="expression" dxfId="91" priority="90" stopIfTrue="1">
      <formula>S438=""</formula>
    </cfRule>
    <cfRule type="expression" dxfId="90" priority="91" stopIfTrue="1">
      <formula>AND(S438&lt;&gt;"",R438&lt;1)</formula>
    </cfRule>
    <cfRule type="expression" dxfId="89" priority="92">
      <formula>AND(S438&lt;&gt;"",R438&gt;=1)</formula>
    </cfRule>
  </conditionalFormatting>
  <conditionalFormatting sqref="N438">
    <cfRule type="expression" dxfId="88" priority="87" stopIfTrue="1">
      <formula>AND(O438="",P438="",Q438="")</formula>
    </cfRule>
    <cfRule type="expression" dxfId="87" priority="88" stopIfTrue="1">
      <formula>AND(OR(O438&lt;&gt;"",P438&lt;&gt;"",Q438&lt;&gt;""),OR(N438&lt;1,N438=""))</formula>
    </cfRule>
    <cfRule type="expression" dxfId="86" priority="89">
      <formula>AND(O438&lt;&gt;"",P438&lt;&gt;"",Q438&lt;&gt;"",N438&gt;=1)</formula>
    </cfRule>
  </conditionalFormatting>
  <conditionalFormatting sqref="T438">
    <cfRule type="expression" dxfId="85" priority="84" stopIfTrue="1">
      <formula>AND(U438="", V438="", W438="")</formula>
    </cfRule>
    <cfRule type="expression" dxfId="84" priority="85" stopIfTrue="1">
      <formula>AND(U438&lt;&gt;"",V438&lt;&gt;"",W438&lt;&gt;"",T438&lt;1)</formula>
    </cfRule>
    <cfRule type="expression" dxfId="83" priority="86">
      <formula>AND(U438&lt;&gt;"",V438&lt;&gt;"",W438&lt;&gt;"",T438&gt;=1)</formula>
    </cfRule>
  </conditionalFormatting>
  <conditionalFormatting sqref="T438">
    <cfRule type="expression" dxfId="82" priority="81" stopIfTrue="1">
      <formula>AND(U438="", V438="", W438="")</formula>
    </cfRule>
    <cfRule type="expression" dxfId="81" priority="82" stopIfTrue="1">
      <formula>AND(OR(U438&lt;&gt;"",V438&lt;&gt;"",W438&lt;&gt;""),OR(T438&lt;1,T438=""))</formula>
    </cfRule>
    <cfRule type="expression" dxfId="80" priority="83">
      <formula>AND(U438&lt;&gt;"",V438&lt;&gt;"",W438&lt;&gt;"",T438&gt;=1)</formula>
    </cfRule>
  </conditionalFormatting>
  <conditionalFormatting sqref="U460:W460 O460:Q460 S460 L460 Y460 AA460">
    <cfRule type="expression" dxfId="79" priority="77" stopIfTrue="1">
      <formula>L460=""</formula>
    </cfRule>
    <cfRule type="expression" dxfId="78" priority="78" stopIfTrue="1">
      <formula>L460&lt;=0</formula>
    </cfRule>
    <cfRule type="expression" dxfId="77" priority="79" stopIfTrue="1">
      <formula>L460&lt;1</formula>
    </cfRule>
    <cfRule type="expression" dxfId="76" priority="80">
      <formula>L460&gt;=1</formula>
    </cfRule>
  </conditionalFormatting>
  <conditionalFormatting sqref="U460:W460 S460 O460:Q460 L460 Y460 AA460">
    <cfRule type="expression" dxfId="75" priority="73" stopIfTrue="1">
      <formula>L460=""</formula>
    </cfRule>
    <cfRule type="expression" dxfId="74" priority="74" stopIfTrue="1">
      <formula>L460&lt;=0</formula>
    </cfRule>
    <cfRule type="expression" dxfId="73" priority="75" stopIfTrue="1">
      <formula>L460&lt;1</formula>
    </cfRule>
    <cfRule type="expression" dxfId="72" priority="76">
      <formula>L460&gt;=1</formula>
    </cfRule>
  </conditionalFormatting>
  <conditionalFormatting sqref="R460 X460 Z460">
    <cfRule type="expression" dxfId="71" priority="70" stopIfTrue="1">
      <formula>S460=""</formula>
    </cfRule>
    <cfRule type="expression" dxfId="70" priority="71" stopIfTrue="1">
      <formula>AND(S460&lt;&gt;"",R460&lt;1)</formula>
    </cfRule>
    <cfRule type="expression" dxfId="69" priority="72">
      <formula>AND(S460&lt;&gt;"",R460&gt;=1)</formula>
    </cfRule>
  </conditionalFormatting>
  <conditionalFormatting sqref="N460">
    <cfRule type="expression" dxfId="68" priority="67" stopIfTrue="1">
      <formula>AND(O460="",P460="",Q460="")</formula>
    </cfRule>
    <cfRule type="expression" dxfId="67" priority="68" stopIfTrue="1">
      <formula>AND(OR(O460&lt;&gt;"",P460&lt;&gt;"",Q460&lt;&gt;""),OR(N460&lt;1,N460=""))</formula>
    </cfRule>
    <cfRule type="expression" dxfId="66" priority="69">
      <formula>AND(O460&lt;&gt;"",P460&lt;&gt;"",Q460&lt;&gt;"",N460&gt;=1)</formula>
    </cfRule>
  </conditionalFormatting>
  <conditionalFormatting sqref="T460">
    <cfRule type="expression" dxfId="65" priority="64" stopIfTrue="1">
      <formula>AND(U460="", V460="", W460="")</formula>
    </cfRule>
    <cfRule type="expression" dxfId="64" priority="65" stopIfTrue="1">
      <formula>AND(U460&lt;&gt;"",V460&lt;&gt;"",W460&lt;&gt;"",T460&lt;1)</formula>
    </cfRule>
    <cfRule type="expression" dxfId="63" priority="66">
      <formula>AND(U460&lt;&gt;"",V460&lt;&gt;"",W460&lt;&gt;"",T460&gt;=1)</formula>
    </cfRule>
  </conditionalFormatting>
  <conditionalFormatting sqref="T460">
    <cfRule type="expression" dxfId="62" priority="61" stopIfTrue="1">
      <formula>AND(U460="", V460="", W460="")</formula>
    </cfRule>
    <cfRule type="expression" dxfId="61" priority="62" stopIfTrue="1">
      <formula>AND(OR(U460&lt;&gt;"",V460&lt;&gt;"",W460&lt;&gt;""),OR(T460&lt;1,T460=""))</formula>
    </cfRule>
    <cfRule type="expression" dxfId="60" priority="63">
      <formula>AND(U460&lt;&gt;"",V460&lt;&gt;"",W460&lt;&gt;"",T460&gt;=1)</formula>
    </cfRule>
  </conditionalFormatting>
  <conditionalFormatting sqref="U462:W462 O462:Q462 S462 L462 Y462 AA462">
    <cfRule type="expression" dxfId="59" priority="57" stopIfTrue="1">
      <formula>L462=""</formula>
    </cfRule>
    <cfRule type="expression" dxfId="58" priority="58" stopIfTrue="1">
      <formula>L462&lt;=0</formula>
    </cfRule>
    <cfRule type="expression" dxfId="57" priority="59" stopIfTrue="1">
      <formula>L462&lt;1</formula>
    </cfRule>
    <cfRule type="expression" dxfId="56" priority="60">
      <formula>L462&gt;=1</formula>
    </cfRule>
  </conditionalFormatting>
  <conditionalFormatting sqref="U462:W462 S462 O462:Q462 L462 Y462 AA462">
    <cfRule type="expression" dxfId="55" priority="53" stopIfTrue="1">
      <formula>L462=""</formula>
    </cfRule>
    <cfRule type="expression" dxfId="54" priority="54" stopIfTrue="1">
      <formula>L462&lt;=0</formula>
    </cfRule>
    <cfRule type="expression" dxfId="53" priority="55" stopIfTrue="1">
      <formula>L462&lt;1</formula>
    </cfRule>
    <cfRule type="expression" dxfId="52" priority="56">
      <formula>L462&gt;=1</formula>
    </cfRule>
  </conditionalFormatting>
  <conditionalFormatting sqref="R462 X462 Z462">
    <cfRule type="expression" dxfId="51" priority="50" stopIfTrue="1">
      <formula>S462=""</formula>
    </cfRule>
    <cfRule type="expression" dxfId="50" priority="51" stopIfTrue="1">
      <formula>AND(S462&lt;&gt;"",R462&lt;1)</formula>
    </cfRule>
    <cfRule type="expression" dxfId="49" priority="52">
      <formula>AND(S462&lt;&gt;"",R462&gt;=1)</formula>
    </cfRule>
  </conditionalFormatting>
  <conditionalFormatting sqref="N462">
    <cfRule type="expression" dxfId="48" priority="47" stopIfTrue="1">
      <formula>AND(O462="",P462="",Q462="")</formula>
    </cfRule>
    <cfRule type="expression" dxfId="47" priority="48" stopIfTrue="1">
      <formula>AND(OR(O462&lt;&gt;"",P462&lt;&gt;"",Q462&lt;&gt;""),OR(N462&lt;1,N462=""))</formula>
    </cfRule>
    <cfRule type="expression" dxfId="46" priority="49">
      <formula>AND(O462&lt;&gt;"",P462&lt;&gt;"",Q462&lt;&gt;"",N462&gt;=1)</formula>
    </cfRule>
  </conditionalFormatting>
  <conditionalFormatting sqref="T462">
    <cfRule type="expression" dxfId="45" priority="44" stopIfTrue="1">
      <formula>AND(U462="", V462="", W462="")</formula>
    </cfRule>
    <cfRule type="expression" dxfId="44" priority="45" stopIfTrue="1">
      <formula>AND(U462&lt;&gt;"",V462&lt;&gt;"",W462&lt;&gt;"",T462&lt;1)</formula>
    </cfRule>
    <cfRule type="expression" dxfId="43" priority="46">
      <formula>AND(U462&lt;&gt;"",V462&lt;&gt;"",W462&lt;&gt;"",T462&gt;=1)</formula>
    </cfRule>
  </conditionalFormatting>
  <conditionalFormatting sqref="T462">
    <cfRule type="expression" dxfId="42" priority="41" stopIfTrue="1">
      <formula>AND(U462="", V462="", W462="")</formula>
    </cfRule>
    <cfRule type="expression" dxfId="41" priority="42" stopIfTrue="1">
      <formula>AND(OR(U462&lt;&gt;"",V462&lt;&gt;"",W462&lt;&gt;""),OR(T462&lt;1,T462=""))</formula>
    </cfRule>
    <cfRule type="expression" dxfId="40" priority="43">
      <formula>AND(U462&lt;&gt;"",V462&lt;&gt;"",W462&lt;&gt;"",T462&gt;=1)</formula>
    </cfRule>
  </conditionalFormatting>
  <conditionalFormatting sqref="U343:W343 O343:Q343 S343 Y343 AA343">
    <cfRule type="expression" dxfId="39" priority="37" stopIfTrue="1">
      <formula>O343=""</formula>
    </cfRule>
    <cfRule type="expression" dxfId="38" priority="38" stopIfTrue="1">
      <formula>O343&lt;=0</formula>
    </cfRule>
    <cfRule type="expression" dxfId="37" priority="39" stopIfTrue="1">
      <formula>O343&lt;1</formula>
    </cfRule>
    <cfRule type="expression" dxfId="36" priority="40">
      <formula>O343&gt;=1</formula>
    </cfRule>
  </conditionalFormatting>
  <conditionalFormatting sqref="U343:W343 S343 O343:Q343 Y343 AA343">
    <cfRule type="expression" dxfId="35" priority="33" stopIfTrue="1">
      <formula>O343=""</formula>
    </cfRule>
    <cfRule type="expression" dxfId="34" priority="34" stopIfTrue="1">
      <formula>O343&lt;=0</formula>
    </cfRule>
    <cfRule type="expression" dxfId="33" priority="35" stopIfTrue="1">
      <formula>O343&lt;1</formula>
    </cfRule>
    <cfRule type="expression" dxfId="32" priority="36">
      <formula>O343&gt;=1</formula>
    </cfRule>
  </conditionalFormatting>
  <conditionalFormatting sqref="R343 X343 Z343">
    <cfRule type="expression" dxfId="31" priority="30" stopIfTrue="1">
      <formula>S343=""</formula>
    </cfRule>
    <cfRule type="expression" dxfId="30" priority="31" stopIfTrue="1">
      <formula>AND(S343&lt;&gt;"",R343&lt;1)</formula>
    </cfRule>
    <cfRule type="expression" dxfId="29" priority="32">
      <formula>AND(S343&lt;&gt;"",R343&gt;=1)</formula>
    </cfRule>
  </conditionalFormatting>
  <conditionalFormatting sqref="N343">
    <cfRule type="expression" dxfId="28" priority="27" stopIfTrue="1">
      <formula>AND(O343="",P343="",Q343="")</formula>
    </cfRule>
    <cfRule type="expression" dxfId="27" priority="28" stopIfTrue="1">
      <formula>AND(OR(O343&lt;&gt;"",P343&lt;&gt;"",Q343&lt;&gt;""),OR(N343&lt;1,N343=""))</formula>
    </cfRule>
    <cfRule type="expression" dxfId="26" priority="29">
      <formula>AND(O343&lt;&gt;"",P343&lt;&gt;"",Q343&lt;&gt;"",N343&gt;=1)</formula>
    </cfRule>
  </conditionalFormatting>
  <conditionalFormatting sqref="T343">
    <cfRule type="expression" dxfId="25" priority="24" stopIfTrue="1">
      <formula>AND(U343="", V343="", W343="")</formula>
    </cfRule>
    <cfRule type="expression" dxfId="24" priority="25" stopIfTrue="1">
      <formula>AND(U343&lt;&gt;"",V343&lt;&gt;"",W343&lt;&gt;"",T343&lt;1)</formula>
    </cfRule>
    <cfRule type="expression" dxfId="23" priority="26">
      <formula>AND(U343&lt;&gt;"",V343&lt;&gt;"",W343&lt;&gt;"",T343&gt;=1)</formula>
    </cfRule>
  </conditionalFormatting>
  <conditionalFormatting sqref="T343">
    <cfRule type="expression" dxfId="22" priority="21" stopIfTrue="1">
      <formula>AND(U343="", V343="", W343="")</formula>
    </cfRule>
    <cfRule type="expression" dxfId="21" priority="22" stopIfTrue="1">
      <formula>AND(OR(U343&lt;&gt;"",V343&lt;&gt;"",W343&lt;&gt;""),OR(T343&lt;1,T343=""))</formula>
    </cfRule>
    <cfRule type="expression" dxfId="20" priority="23">
      <formula>AND(U343&lt;&gt;"",V343&lt;&gt;"",W343&lt;&gt;"",T343&gt;=1)</formula>
    </cfRule>
  </conditionalFormatting>
  <conditionalFormatting sqref="U345:W345 O345:Q345 S345 Y345 AA345">
    <cfRule type="expression" dxfId="19" priority="17" stopIfTrue="1">
      <formula>O345=""</formula>
    </cfRule>
    <cfRule type="expression" dxfId="18" priority="18" stopIfTrue="1">
      <formula>O345&lt;=0</formula>
    </cfRule>
    <cfRule type="expression" dxfId="17" priority="19" stopIfTrue="1">
      <formula>O345&lt;1</formula>
    </cfRule>
    <cfRule type="expression" dxfId="16" priority="20">
      <formula>O345&gt;=1</formula>
    </cfRule>
  </conditionalFormatting>
  <conditionalFormatting sqref="U345:W345 S345 O345:Q345 Y345 AA345">
    <cfRule type="expression" dxfId="15" priority="13" stopIfTrue="1">
      <formula>O345=""</formula>
    </cfRule>
    <cfRule type="expression" dxfId="14" priority="14" stopIfTrue="1">
      <formula>O345&lt;=0</formula>
    </cfRule>
    <cfRule type="expression" dxfId="13" priority="15" stopIfTrue="1">
      <formula>O345&lt;1</formula>
    </cfRule>
    <cfRule type="expression" dxfId="12" priority="16">
      <formula>O345&gt;=1</formula>
    </cfRule>
  </conditionalFormatting>
  <conditionalFormatting sqref="R345 X345 Z345">
    <cfRule type="expression" dxfId="11" priority="10" stopIfTrue="1">
      <formula>S345=""</formula>
    </cfRule>
    <cfRule type="expression" dxfId="10" priority="11" stopIfTrue="1">
      <formula>AND(S345&lt;&gt;"",R345&lt;1)</formula>
    </cfRule>
    <cfRule type="expression" dxfId="9" priority="12">
      <formula>AND(S345&lt;&gt;"",R345&gt;=1)</formula>
    </cfRule>
  </conditionalFormatting>
  <conditionalFormatting sqref="N345">
    <cfRule type="expression" dxfId="8" priority="7" stopIfTrue="1">
      <formula>AND(O345="",P345="",Q345="")</formula>
    </cfRule>
    <cfRule type="expression" dxfId="7" priority="8" stopIfTrue="1">
      <formula>AND(OR(O345&lt;&gt;"",P345&lt;&gt;"",Q345&lt;&gt;""),OR(N345&lt;1,N345=""))</formula>
    </cfRule>
    <cfRule type="expression" dxfId="6" priority="9">
      <formula>AND(O345&lt;&gt;"",P345&lt;&gt;"",Q345&lt;&gt;"",N345&gt;=1)</formula>
    </cfRule>
  </conditionalFormatting>
  <conditionalFormatting sqref="T345">
    <cfRule type="expression" dxfId="5" priority="4" stopIfTrue="1">
      <formula>AND(U345="", V345="", W345="")</formula>
    </cfRule>
    <cfRule type="expression" dxfId="4" priority="5" stopIfTrue="1">
      <formula>AND(U345&lt;&gt;"",V345&lt;&gt;"",W345&lt;&gt;"",T345&lt;1)</formula>
    </cfRule>
    <cfRule type="expression" dxfId="3" priority="6">
      <formula>AND(U345&lt;&gt;"",V345&lt;&gt;"",W345&lt;&gt;"",T345&gt;=1)</formula>
    </cfRule>
  </conditionalFormatting>
  <conditionalFormatting sqref="T345">
    <cfRule type="expression" dxfId="2" priority="1" stopIfTrue="1">
      <formula>AND(U345="", V345="", W345="")</formula>
    </cfRule>
    <cfRule type="expression" dxfId="1" priority="2" stopIfTrue="1">
      <formula>AND(OR(U345&lt;&gt;"",V345&lt;&gt;"",W345&lt;&gt;""),OR(T345&lt;1,T345=""))</formula>
    </cfRule>
    <cfRule type="expression" dxfId="0" priority="3">
      <formula>AND(U345&lt;&gt;"",V345&lt;&gt;"",W345&lt;&gt;"",T345&gt;=1)</formula>
    </cfRule>
  </conditionalFormatting>
  <dataValidations count="6">
    <dataValidation type="list" allowBlank="1" showInputMessage="1" showErrorMessage="1" sqref="Y27:Y33 U27:W33 S27:S33 Y561:Y574 U561:W574 S561:S574 V348:Z348 V347:AA347 O415:Q415 AA27:AA33 U455:AA455 O27:Q33 O561:Q574 U499:W510 U511:AA511 U533:AA533 U409:AA409 O463:Q539 S347:S361 O347:Q361 Z386:Z389 X386:X389 Z391:Z394 X391:X394 O362:S365 O418:Q429 Y463:Y467 AA561:AA574 U164 U486:AA486 V475:V485 U469:U485 Z476:Z480 U463:W467 Z492:Z498 Y475:Y485 W469:W485 V469:V473 Y469:Y473 AA469:AA473 U512:W512 AA512 Y512 U513:AA513 Y487:Y510 U487:W491 AA475:AA485 U534:W534 AA534 Y534 U535:AA535 U174:V174 X518:AA518 AA463:AA467 T540 U554:AA554 O548:Q552 O541:Q546 U547:AA547 AA536:AA559 U514:W532 AA519:AA532 Y519:Y532 AA487:AA510 U492:X498 O376:Q394 Y541:Y559 U169 T518 U536:W559 X540:Y540 Y514:Y517 AA514:AA517 Y536:Y539 Y349:Y372 S366:S372 AA348:AA372 O366:Q372 U347:U372 V349:W372 U374:W374 Y374 AA374 O374:S374 U376:W413 Y376:Y413 O396:Q413 S376:S413 AA376:AA413 AA415 U415:W415 Y415 S415 S417:S435 AA417:AA435 U417:W435 Y417:Y435 Y437 O437:Q437 S437 AA437 U437:W437 U439:W459 Y439:Y459 O439:Q459 S439:S459 AA439:AA459 AA461 U461:W461 Y461 O461:Q461 S461 S463:S559" xr:uid="{00000000-0002-0000-0100-000000000000}">
      <formula1>"0%,10%,20%,30%,40%,50%,60%,70%,80%,90%,100%"</formula1>
    </dataValidation>
    <dataValidation type="list" allowBlank="1" showInputMessage="1" showErrorMessage="1" sqref="X27:X33 Z27:Z33 R561:R574 R35:R41 X35:X41 Z35:Z41 X43 Z43 X45 Z45 R27:R33 X561:X574 O109:Q109 X326:X328 Z326:Z328 R156 X156 Z156 R326:R328 X47:X53 U475:AA475 U431:AA431 X151:X154 R43:R154 X188:X195 Z47:Z53 X74:X75 Z75 Z561:Z574 Z101:Z106 Z189:Z195 Z519:Z532 X177:X186 Z177:Z187 X198:X207 Z198:Z212 O154:Q154 R178:R195 X349:X356 R347:R352 Z390 X390 O528:R531 U468:AA468 Z487:Z491 X469:X485 X487:X491 AA474 Z481:Z485 Z469:Z475 Z158:Z174 V474 Y474 Z512 X512 X499:X510 Z499:Z510 Z534 X534 Z349:Z385 O540:Q540 R355:R373 X519:X532 X541:X559 O553:Q559 O547:Q547 R532:R559 Z536:Z559 R158:R174 X158:X174 Z283:Z324 Z55:Z73 X55:X72 O81:Q82 Z77:Z99 X77:X105 R375:R527 X536:X539 X514:X517 Z514:Z517 O124:Q124 O134:Q134 X107:X139 Z108:Z139 O144:Q144 X141:X149 Z141:Z149 Z151:Z154 R198:R243 X212:X281 Z217:Z281 X283:X324 R245:R324 X359:X385 O430:Q435 Z395:Z467 X395:X467 X330:X345 R330:R345 Z330:Z345" xr:uid="{00000000-0002-0000-0100-000001000000}">
      <formula1>"1,2"</formula1>
    </dataValidation>
    <dataValidation type="list" allowBlank="1" showInputMessage="1" showErrorMessage="1" sqref="T575" xr:uid="{00000000-0002-0000-0100-000002000000}">
      <formula1>"1,2,3"</formula1>
    </dataValidation>
    <dataValidation type="list" allowBlank="1" showInputMessage="1" showErrorMessage="1" sqref="N25:N26 N573:N574" xr:uid="{00000000-0002-0000-0100-000003000000}">
      <formula1>"1,1MT1,1MT2,1MT3,2,3"</formula1>
    </dataValidation>
    <dataValidation type="list" allowBlank="1" showInputMessage="1" showErrorMessage="1" sqref="T25:T26 X357:X358" xr:uid="{00000000-0002-0000-0100-000004000000}">
      <formula1>"1.5,2,2MT1,2MT2,2MT3,3"</formula1>
    </dataValidation>
    <dataValidation type="list" allowBlank="1" showInputMessage="1" showErrorMessage="1" errorTitle="Is the WP item a test case?" error="Set to capital Y if the WP item is a test case else leave empty." sqref="B27:B574" xr:uid="{00000000-0002-0000-0100-000006000000}">
      <formula1>"Y"</formula1>
    </dataValidation>
  </dataValidations>
  <hyperlinks>
    <hyperlink ref="F5" r:id="rId3" xr:uid="{00000000-0004-0000-0100-000000000000}"/>
    <hyperlink ref="F5:G5" r:id="rId4" display="mailto:xingjinqiang@chinamobile.com;mvora@qti.qualcomm.com" xr:uid="{00000000-0004-0000-0100-000001000000}"/>
    <hyperlink ref="F4" r:id="rId5" xr:uid="{00000000-0004-0000-0100-000002000000}"/>
    <hyperlink ref="F4:G4" r:id="rId6" display="mailto:xingjinqiang@chinamobile.com;mvora@qti.qualcomm.com" xr:uid="{00000000-0004-0000-0100-000003000000}"/>
  </hyperlinks>
  <pageMargins left="0.7" right="0.7" top="0.75" bottom="0.75" header="0.3" footer="0.3"/>
  <pageSetup paperSize="9" orientation="portrait" r:id="rId7"/>
  <ignoredErrors>
    <ignoredError sqref="R16" formula="1"/>
  </ignoredErrors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7000000}">
          <x14:formula1>
            <xm:f>Deliverables!$A$4:$A$40</xm:f>
          </x14:formula1>
          <xm:sqref>T519:T539 T541:T574 T27:T517 N27:N572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40"/>
  <sheetViews>
    <sheetView topLeftCell="A28" workbookViewId="0">
      <selection activeCell="A2" sqref="A2:G40"/>
    </sheetView>
  </sheetViews>
  <sheetFormatPr defaultColWidth="8.85546875" defaultRowHeight="15" x14ac:dyDescent="0.25"/>
  <cols>
    <col min="1" max="1" width="12.7109375" style="86" bestFit="1" customWidth="1"/>
    <col min="2" max="2" width="18.28515625" style="100" customWidth="1"/>
    <col min="3" max="3" width="27" style="86" customWidth="1"/>
    <col min="4" max="4" width="18.42578125" style="86" customWidth="1"/>
    <col min="5" max="5" width="25.42578125" style="86" customWidth="1"/>
    <col min="6" max="6" width="17.28515625" style="86" customWidth="1"/>
    <col min="7" max="7" width="18" style="86" customWidth="1"/>
    <col min="8" max="16384" width="8.85546875" style="86"/>
  </cols>
  <sheetData>
    <row r="1" spans="1:7" x14ac:dyDescent="0.25">
      <c r="A1" s="87" t="s">
        <v>574</v>
      </c>
    </row>
    <row r="2" spans="1:7" s="99" customFormat="1" ht="15" customHeight="1" x14ac:dyDescent="0.25">
      <c r="A2" s="716" t="s">
        <v>575</v>
      </c>
      <c r="B2" s="717"/>
      <c r="C2" s="716" t="s">
        <v>576</v>
      </c>
      <c r="D2" s="717"/>
      <c r="E2" s="716" t="s">
        <v>577</v>
      </c>
      <c r="F2" s="718"/>
      <c r="G2" s="718"/>
    </row>
    <row r="3" spans="1:7" s="99" customFormat="1" x14ac:dyDescent="0.25">
      <c r="A3" s="88" t="s">
        <v>578</v>
      </c>
      <c r="B3" s="89" t="s">
        <v>579</v>
      </c>
      <c r="C3" s="88" t="s">
        <v>580</v>
      </c>
      <c r="D3" s="88" t="s">
        <v>581</v>
      </c>
      <c r="E3" s="88" t="s">
        <v>582</v>
      </c>
      <c r="F3" s="88" t="s">
        <v>583</v>
      </c>
      <c r="G3" s="88" t="s">
        <v>584</v>
      </c>
    </row>
    <row r="4" spans="1:7" s="99" customFormat="1" x14ac:dyDescent="0.25">
      <c r="A4" s="93">
        <v>1</v>
      </c>
      <c r="B4" s="90" t="s">
        <v>33</v>
      </c>
      <c r="C4" s="94" t="s">
        <v>585</v>
      </c>
      <c r="D4" s="609" t="s">
        <v>1240</v>
      </c>
      <c r="E4" s="94" t="s">
        <v>587</v>
      </c>
      <c r="F4" s="609" t="s">
        <v>1240</v>
      </c>
      <c r="G4" s="609" t="s">
        <v>1240</v>
      </c>
    </row>
    <row r="5" spans="1:7" s="99" customFormat="1" x14ac:dyDescent="0.25">
      <c r="A5" s="93">
        <v>1.5</v>
      </c>
      <c r="B5" s="90" t="s">
        <v>33</v>
      </c>
      <c r="C5" s="92" t="s">
        <v>588</v>
      </c>
      <c r="D5" s="92" t="s">
        <v>588</v>
      </c>
      <c r="E5" s="94" t="s">
        <v>589</v>
      </c>
      <c r="F5" s="92" t="s">
        <v>588</v>
      </c>
      <c r="G5" s="92" t="s">
        <v>588</v>
      </c>
    </row>
    <row r="6" spans="1:7" s="99" customFormat="1" x14ac:dyDescent="0.25">
      <c r="A6" s="93" t="s">
        <v>590</v>
      </c>
      <c r="B6" s="91"/>
      <c r="C6" s="92" t="s">
        <v>588</v>
      </c>
      <c r="D6" s="92" t="s">
        <v>588</v>
      </c>
      <c r="E6" s="92" t="s">
        <v>588</v>
      </c>
      <c r="F6" s="92" t="s">
        <v>588</v>
      </c>
      <c r="G6" s="92" t="s">
        <v>588</v>
      </c>
    </row>
    <row r="7" spans="1:7" x14ac:dyDescent="0.25">
      <c r="A7" s="93" t="s">
        <v>591</v>
      </c>
      <c r="B7" s="91"/>
      <c r="C7" s="92" t="s">
        <v>588</v>
      </c>
      <c r="D7" s="92" t="s">
        <v>588</v>
      </c>
      <c r="E7" s="92" t="s">
        <v>588</v>
      </c>
      <c r="F7" s="92" t="s">
        <v>588</v>
      </c>
      <c r="G7" s="92" t="s">
        <v>588</v>
      </c>
    </row>
    <row r="8" spans="1:7" x14ac:dyDescent="0.25">
      <c r="A8" s="93">
        <v>2</v>
      </c>
      <c r="B8" s="90" t="s">
        <v>34</v>
      </c>
      <c r="C8" s="94" t="s">
        <v>592</v>
      </c>
      <c r="D8" s="610" t="s">
        <v>1241</v>
      </c>
      <c r="E8" s="94" t="s">
        <v>585</v>
      </c>
      <c r="F8" s="610" t="s">
        <v>1241</v>
      </c>
      <c r="G8" s="610" t="s">
        <v>1241</v>
      </c>
    </row>
    <row r="9" spans="1:7" ht="45.75" customHeight="1" x14ac:dyDescent="0.25">
      <c r="A9" s="93" t="s">
        <v>593</v>
      </c>
      <c r="B9" s="91"/>
      <c r="C9" s="94" t="s">
        <v>594</v>
      </c>
      <c r="D9" s="92" t="s">
        <v>588</v>
      </c>
      <c r="E9" s="94" t="s">
        <v>594</v>
      </c>
      <c r="F9" s="92" t="s">
        <v>588</v>
      </c>
      <c r="G9" s="92" t="s">
        <v>588</v>
      </c>
    </row>
    <row r="10" spans="1:7" ht="45.75" customHeight="1" x14ac:dyDescent="0.25">
      <c r="A10" s="93" t="s">
        <v>595</v>
      </c>
      <c r="B10" s="91"/>
      <c r="C10" s="94" t="s">
        <v>596</v>
      </c>
      <c r="D10" s="92" t="s">
        <v>588</v>
      </c>
      <c r="E10" s="94" t="s">
        <v>596</v>
      </c>
      <c r="F10" s="92" t="s">
        <v>588</v>
      </c>
      <c r="G10" s="92" t="s">
        <v>588</v>
      </c>
    </row>
    <row r="11" spans="1:7" ht="45.75" customHeight="1" x14ac:dyDescent="0.25">
      <c r="A11" s="93" t="s">
        <v>597</v>
      </c>
      <c r="B11" s="91"/>
      <c r="C11" s="92" t="s">
        <v>588</v>
      </c>
      <c r="D11" s="92" t="s">
        <v>588</v>
      </c>
      <c r="E11" s="92" t="s">
        <v>588</v>
      </c>
      <c r="F11" s="92" t="s">
        <v>588</v>
      </c>
      <c r="G11" s="92" t="s">
        <v>588</v>
      </c>
    </row>
    <row r="12" spans="1:7" x14ac:dyDescent="0.25">
      <c r="A12" s="93">
        <v>3</v>
      </c>
      <c r="B12" s="90" t="s">
        <v>173</v>
      </c>
      <c r="C12" s="94" t="s">
        <v>586</v>
      </c>
      <c r="D12" s="610" t="s">
        <v>1242</v>
      </c>
      <c r="E12" s="94" t="s">
        <v>592</v>
      </c>
      <c r="F12" s="610" t="s">
        <v>1242</v>
      </c>
      <c r="G12" s="610" t="s">
        <v>1242</v>
      </c>
    </row>
    <row r="13" spans="1:7" ht="45" x14ac:dyDescent="0.25">
      <c r="A13" s="93" t="s">
        <v>598</v>
      </c>
      <c r="B13" s="91"/>
      <c r="C13" s="94" t="s">
        <v>695</v>
      </c>
      <c r="D13" s="92" t="s">
        <v>588</v>
      </c>
      <c r="E13" s="94"/>
      <c r="F13" s="92" t="s">
        <v>588</v>
      </c>
      <c r="G13" s="92" t="s">
        <v>588</v>
      </c>
    </row>
    <row r="14" spans="1:7" ht="45" customHeight="1" x14ac:dyDescent="0.25">
      <c r="A14" s="93" t="s">
        <v>599</v>
      </c>
      <c r="B14" s="91"/>
      <c r="C14" s="94" t="s">
        <v>696</v>
      </c>
      <c r="D14" s="92" t="s">
        <v>588</v>
      </c>
      <c r="E14" s="94"/>
      <c r="F14" s="92" t="s">
        <v>588</v>
      </c>
      <c r="G14" s="92" t="s">
        <v>588</v>
      </c>
    </row>
    <row r="15" spans="1:7" ht="45" customHeight="1" x14ac:dyDescent="0.25">
      <c r="A15" s="93" t="s">
        <v>600</v>
      </c>
      <c r="B15" s="91"/>
      <c r="C15" s="94" t="s">
        <v>697</v>
      </c>
      <c r="D15" s="92" t="s">
        <v>588</v>
      </c>
      <c r="E15" s="92" t="s">
        <v>588</v>
      </c>
      <c r="F15" s="92" t="s">
        <v>588</v>
      </c>
      <c r="G15" s="92" t="s">
        <v>588</v>
      </c>
    </row>
    <row r="16" spans="1:7" ht="45" customHeight="1" x14ac:dyDescent="0.25">
      <c r="A16" s="93">
        <v>4</v>
      </c>
      <c r="B16" s="90" t="s">
        <v>410</v>
      </c>
      <c r="C16" s="94" t="s">
        <v>698</v>
      </c>
      <c r="D16" s="92" t="s">
        <v>588</v>
      </c>
      <c r="E16" s="94" t="s">
        <v>586</v>
      </c>
      <c r="F16" s="92" t="s">
        <v>588</v>
      </c>
      <c r="G16" s="92" t="s">
        <v>588</v>
      </c>
    </row>
    <row r="17" spans="1:12" ht="45" customHeight="1" x14ac:dyDescent="0.25">
      <c r="A17" s="93" t="s">
        <v>699</v>
      </c>
      <c r="B17" s="91"/>
      <c r="C17" s="92"/>
      <c r="D17" s="92"/>
      <c r="E17" s="94" t="s">
        <v>695</v>
      </c>
      <c r="F17" s="92"/>
      <c r="G17" s="92"/>
    </row>
    <row r="18" spans="1:12" ht="45" customHeight="1" x14ac:dyDescent="0.25">
      <c r="A18" s="93" t="s">
        <v>700</v>
      </c>
      <c r="B18" s="91"/>
      <c r="C18" s="92"/>
      <c r="D18" s="92"/>
      <c r="E18" s="94" t="s">
        <v>696</v>
      </c>
      <c r="F18" s="92"/>
      <c r="G18" s="92"/>
    </row>
    <row r="19" spans="1:12" ht="45" x14ac:dyDescent="0.25">
      <c r="A19" s="93" t="s">
        <v>467</v>
      </c>
      <c r="B19" s="95"/>
      <c r="C19" s="94" t="s">
        <v>701</v>
      </c>
      <c r="D19" s="92" t="s">
        <v>588</v>
      </c>
      <c r="E19" s="94" t="s">
        <v>697</v>
      </c>
      <c r="F19" s="92" t="s">
        <v>588</v>
      </c>
      <c r="G19" s="92" t="s">
        <v>588</v>
      </c>
    </row>
    <row r="20" spans="1:12" x14ac:dyDescent="0.25">
      <c r="A20" s="93">
        <v>5</v>
      </c>
      <c r="B20" s="90" t="s">
        <v>646</v>
      </c>
      <c r="C20" s="102" t="s">
        <v>702</v>
      </c>
      <c r="D20" s="92" t="s">
        <v>588</v>
      </c>
      <c r="E20" s="94" t="s">
        <v>698</v>
      </c>
      <c r="F20" s="92" t="s">
        <v>588</v>
      </c>
      <c r="G20" s="92" t="s">
        <v>588</v>
      </c>
      <c r="L20" s="86" t="s">
        <v>1247</v>
      </c>
    </row>
    <row r="21" spans="1:12" ht="45" x14ac:dyDescent="0.25">
      <c r="A21" s="93" t="s">
        <v>467</v>
      </c>
      <c r="B21" s="95"/>
      <c r="C21" s="94" t="s">
        <v>701</v>
      </c>
      <c r="D21" s="92" t="s">
        <v>588</v>
      </c>
      <c r="E21" s="94" t="s">
        <v>697</v>
      </c>
      <c r="F21" s="92" t="s">
        <v>588</v>
      </c>
      <c r="G21" s="92" t="s">
        <v>588</v>
      </c>
      <c r="L21" s="86" t="s">
        <v>1300</v>
      </c>
    </row>
    <row r="22" spans="1:12" x14ac:dyDescent="0.25">
      <c r="A22" s="93">
        <v>5</v>
      </c>
      <c r="B22" s="90" t="s">
        <v>646</v>
      </c>
      <c r="C22" s="102" t="s">
        <v>702</v>
      </c>
      <c r="D22" s="92" t="s">
        <v>588</v>
      </c>
      <c r="E22" s="94" t="s">
        <v>698</v>
      </c>
      <c r="F22" s="92" t="s">
        <v>588</v>
      </c>
      <c r="G22" s="92" t="s">
        <v>588</v>
      </c>
      <c r="L22" s="86" t="s">
        <v>1301</v>
      </c>
    </row>
    <row r="23" spans="1:12" ht="45" x14ac:dyDescent="0.25">
      <c r="A23" s="93" t="s">
        <v>703</v>
      </c>
      <c r="B23" s="95"/>
      <c r="C23" s="94" t="s">
        <v>1239</v>
      </c>
      <c r="D23" s="92" t="s">
        <v>588</v>
      </c>
      <c r="E23" s="94" t="s">
        <v>701</v>
      </c>
      <c r="F23" s="92" t="s">
        <v>588</v>
      </c>
      <c r="G23" s="92" t="s">
        <v>588</v>
      </c>
    </row>
    <row r="24" spans="1:12" s="616" customFormat="1" x14ac:dyDescent="0.25">
      <c r="A24" s="97">
        <v>6</v>
      </c>
      <c r="B24" s="714" t="s">
        <v>647</v>
      </c>
      <c r="C24" s="102" t="s">
        <v>1243</v>
      </c>
      <c r="D24" s="92" t="s">
        <v>588</v>
      </c>
      <c r="E24" s="102" t="s">
        <v>702</v>
      </c>
      <c r="F24" s="92" t="s">
        <v>588</v>
      </c>
      <c r="G24" s="92" t="s">
        <v>588</v>
      </c>
    </row>
    <row r="25" spans="1:12" s="616" customFormat="1" ht="45" x14ac:dyDescent="0.25">
      <c r="A25" s="97" t="s">
        <v>1248</v>
      </c>
      <c r="B25" s="715"/>
      <c r="C25" s="94" t="s">
        <v>1249</v>
      </c>
      <c r="D25" s="92" t="s">
        <v>588</v>
      </c>
      <c r="E25" s="92" t="s">
        <v>588</v>
      </c>
      <c r="F25" s="92" t="s">
        <v>588</v>
      </c>
      <c r="G25" s="92" t="s">
        <v>588</v>
      </c>
    </row>
    <row r="26" spans="1:12" s="616" customFormat="1" ht="45" x14ac:dyDescent="0.25">
      <c r="A26" s="97" t="s">
        <v>1250</v>
      </c>
      <c r="B26" s="715"/>
      <c r="C26" s="94" t="s">
        <v>1244</v>
      </c>
      <c r="D26" s="92" t="s">
        <v>588</v>
      </c>
      <c r="E26" s="92" t="s">
        <v>588</v>
      </c>
      <c r="F26" s="92" t="s">
        <v>588</v>
      </c>
      <c r="G26" s="92" t="s">
        <v>588</v>
      </c>
    </row>
    <row r="27" spans="1:12" s="616" customFormat="1" ht="45" x14ac:dyDescent="0.25">
      <c r="A27" s="97" t="s">
        <v>1238</v>
      </c>
      <c r="B27" s="719"/>
      <c r="C27" s="94" t="s">
        <v>1249</v>
      </c>
      <c r="D27" s="92" t="s">
        <v>588</v>
      </c>
      <c r="E27" s="92" t="s">
        <v>588</v>
      </c>
      <c r="F27" s="92" t="s">
        <v>588</v>
      </c>
      <c r="G27" s="92" t="s">
        <v>588</v>
      </c>
    </row>
    <row r="28" spans="1:12" s="616" customFormat="1" x14ac:dyDescent="0.25">
      <c r="A28" s="97">
        <v>7</v>
      </c>
      <c r="B28" s="714" t="s">
        <v>1246</v>
      </c>
      <c r="C28" s="102" t="s">
        <v>1240</v>
      </c>
      <c r="D28" s="92" t="s">
        <v>588</v>
      </c>
      <c r="E28" s="102" t="s">
        <v>1243</v>
      </c>
      <c r="F28" s="92" t="s">
        <v>588</v>
      </c>
      <c r="G28" s="92" t="s">
        <v>588</v>
      </c>
    </row>
    <row r="29" spans="1:12" s="616" customFormat="1" ht="45" x14ac:dyDescent="0.25">
      <c r="A29" s="97" t="s">
        <v>1251</v>
      </c>
      <c r="B29" s="715"/>
      <c r="C29" s="94" t="s">
        <v>1252</v>
      </c>
      <c r="D29" s="92" t="s">
        <v>588</v>
      </c>
      <c r="E29" s="92" t="s">
        <v>588</v>
      </c>
      <c r="F29" s="92" t="s">
        <v>588</v>
      </c>
      <c r="G29" s="92" t="s">
        <v>588</v>
      </c>
    </row>
    <row r="30" spans="1:12" s="616" customFormat="1" ht="45" x14ac:dyDescent="0.25">
      <c r="A30" s="97" t="s">
        <v>1253</v>
      </c>
      <c r="B30" s="715"/>
      <c r="C30" s="94" t="s">
        <v>1254</v>
      </c>
      <c r="D30" s="92" t="s">
        <v>588</v>
      </c>
      <c r="E30" s="92" t="s">
        <v>588</v>
      </c>
      <c r="F30" s="92" t="s">
        <v>588</v>
      </c>
      <c r="G30" s="92" t="s">
        <v>588</v>
      </c>
    </row>
    <row r="31" spans="1:12" s="616" customFormat="1" ht="45" x14ac:dyDescent="0.25">
      <c r="A31" s="97" t="s">
        <v>1255</v>
      </c>
      <c r="B31" s="719"/>
      <c r="C31" s="94" t="s">
        <v>1252</v>
      </c>
      <c r="D31" s="92" t="s">
        <v>588</v>
      </c>
      <c r="E31" s="92" t="s">
        <v>588</v>
      </c>
      <c r="F31" s="92" t="s">
        <v>588</v>
      </c>
      <c r="G31" s="92" t="s">
        <v>588</v>
      </c>
    </row>
    <row r="32" spans="1:12" s="616" customFormat="1" x14ac:dyDescent="0.25">
      <c r="A32" s="97">
        <v>8</v>
      </c>
      <c r="B32" s="714" t="s">
        <v>1247</v>
      </c>
      <c r="C32" s="102" t="s">
        <v>1241</v>
      </c>
      <c r="D32" s="92" t="s">
        <v>588</v>
      </c>
      <c r="E32" s="102" t="s">
        <v>1240</v>
      </c>
      <c r="F32" s="92" t="s">
        <v>588</v>
      </c>
      <c r="G32" s="92" t="s">
        <v>588</v>
      </c>
    </row>
    <row r="33" spans="1:7" s="616" customFormat="1" ht="45" x14ac:dyDescent="0.25">
      <c r="A33" s="97" t="s">
        <v>1256</v>
      </c>
      <c r="B33" s="715"/>
      <c r="C33" s="94" t="s">
        <v>1257</v>
      </c>
      <c r="D33" s="92" t="s">
        <v>588</v>
      </c>
      <c r="E33" s="92" t="s">
        <v>588</v>
      </c>
      <c r="F33" s="92" t="s">
        <v>588</v>
      </c>
      <c r="G33" s="92" t="s">
        <v>588</v>
      </c>
    </row>
    <row r="34" spans="1:7" s="616" customFormat="1" ht="45" x14ac:dyDescent="0.25">
      <c r="A34" s="97" t="s">
        <v>1258</v>
      </c>
      <c r="B34" s="715"/>
      <c r="C34" s="94" t="s">
        <v>1259</v>
      </c>
      <c r="D34" s="92" t="s">
        <v>588</v>
      </c>
      <c r="E34" s="92" t="s">
        <v>588</v>
      </c>
      <c r="F34" s="92" t="s">
        <v>588</v>
      </c>
      <c r="G34" s="92" t="s">
        <v>588</v>
      </c>
    </row>
    <row r="35" spans="1:7" s="616" customFormat="1" ht="45" x14ac:dyDescent="0.25">
      <c r="A35" s="97" t="s">
        <v>1260</v>
      </c>
      <c r="B35" s="715"/>
      <c r="C35" s="94" t="s">
        <v>1257</v>
      </c>
      <c r="D35" s="92" t="s">
        <v>588</v>
      </c>
      <c r="E35" s="92" t="s">
        <v>588</v>
      </c>
      <c r="F35" s="92" t="s">
        <v>588</v>
      </c>
      <c r="G35" s="92" t="s">
        <v>588</v>
      </c>
    </row>
    <row r="36" spans="1:7" s="616" customFormat="1" x14ac:dyDescent="0.25">
      <c r="A36" s="97">
        <v>9</v>
      </c>
      <c r="B36" s="621" t="s">
        <v>1300</v>
      </c>
      <c r="C36" s="610" t="s">
        <v>1241</v>
      </c>
      <c r="D36" s="92" t="s">
        <v>588</v>
      </c>
      <c r="E36" s="610" t="s">
        <v>1241</v>
      </c>
      <c r="F36" s="92" t="s">
        <v>588</v>
      </c>
      <c r="G36" s="92" t="s">
        <v>588</v>
      </c>
    </row>
    <row r="37" spans="1:7" s="616" customFormat="1" ht="45" x14ac:dyDescent="0.25">
      <c r="A37" s="97" t="s">
        <v>1304</v>
      </c>
      <c r="B37" s="623"/>
      <c r="C37" s="92" t="s">
        <v>588</v>
      </c>
      <c r="D37" s="92" t="s">
        <v>588</v>
      </c>
      <c r="E37" s="94" t="s">
        <v>1257</v>
      </c>
      <c r="F37" s="92" t="s">
        <v>588</v>
      </c>
      <c r="G37" s="92" t="s">
        <v>588</v>
      </c>
    </row>
    <row r="38" spans="1:7" s="616" customFormat="1" ht="45" x14ac:dyDescent="0.25">
      <c r="A38" s="97" t="s">
        <v>1305</v>
      </c>
      <c r="B38" s="623"/>
      <c r="C38" s="92" t="s">
        <v>588</v>
      </c>
      <c r="D38" s="92" t="s">
        <v>588</v>
      </c>
      <c r="E38" s="94" t="s">
        <v>1259</v>
      </c>
      <c r="F38" s="92" t="s">
        <v>588</v>
      </c>
      <c r="G38" s="92" t="s">
        <v>588</v>
      </c>
    </row>
    <row r="39" spans="1:7" s="616" customFormat="1" ht="45" x14ac:dyDescent="0.25">
      <c r="A39" s="97" t="s">
        <v>1306</v>
      </c>
      <c r="B39" s="623"/>
      <c r="C39" s="92" t="s">
        <v>588</v>
      </c>
      <c r="D39" s="92" t="s">
        <v>588</v>
      </c>
      <c r="E39" s="94" t="s">
        <v>1257</v>
      </c>
      <c r="F39" s="92" t="s">
        <v>588</v>
      </c>
      <c r="G39" s="92" t="s">
        <v>588</v>
      </c>
    </row>
    <row r="40" spans="1:7" s="616" customFormat="1" x14ac:dyDescent="0.25">
      <c r="A40" s="97">
        <v>10</v>
      </c>
      <c r="B40" s="622" t="s">
        <v>1301</v>
      </c>
      <c r="C40" s="94" t="s">
        <v>1302</v>
      </c>
      <c r="D40" s="92" t="s">
        <v>588</v>
      </c>
      <c r="E40" s="610" t="s">
        <v>1242</v>
      </c>
      <c r="F40" s="92" t="s">
        <v>588</v>
      </c>
      <c r="G40" s="92" t="s">
        <v>588</v>
      </c>
    </row>
  </sheetData>
  <mergeCells count="6">
    <mergeCell ref="B32:B35"/>
    <mergeCell ref="A2:B2"/>
    <mergeCell ref="C2:D2"/>
    <mergeCell ref="E2:G2"/>
    <mergeCell ref="B24:B27"/>
    <mergeCell ref="B28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RF Tx Rx Iw Range 1 and 2</vt:lpstr>
      <vt:lpstr>Deliverables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Ericsson user</dc:creator>
  <cp:lastModifiedBy>Qualcomm User</cp:lastModifiedBy>
  <dcterms:created xsi:type="dcterms:W3CDTF">2017-10-20T09:29:39Z</dcterms:created>
  <dcterms:modified xsi:type="dcterms:W3CDTF">2020-05-21T10:10:46Z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Key">
    <vt:lpwstr>1.8.1.0</vt:lpwstr>
  </property>
  <property fmtid="{D5CDD505-2E9C-101B-9397-08002B2CF9AE}" pid="3" name="VersionMismatchShownKey">
    <vt:lpwstr>No</vt:lpwstr>
  </property>
  <property fmtid="{D5CDD505-2E9C-101B-9397-08002B2CF9AE}" pid="4" name="_NewReviewCycle">
    <vt:lpwstr/>
  </property>
</Properties>
</file>