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10" documentId="11_3550777F4EA147CA5F61F63F8F97AD10CEAEB7A2" xr6:coauthVersionLast="45" xr6:coauthVersionMax="45" xr10:uidLastSave="{AA141668-9001-46F1-99C0-1F8247AC181F}"/>
  <bookViews>
    <workbookView xWindow="-120" yWindow="-120" windowWidth="29040" windowHeight="15840" tabRatio="512" activeTab="2" xr2:uid="{00000000-000D-0000-FFFF-FFFF00000000}"/>
  </bookViews>
  <sheets>
    <sheet name="Cover page" sheetId="1" r:id="rId1"/>
    <sheet name="FR1" sheetId="2" r:id="rId2"/>
    <sheet name="pre-emption" sheetId="35" r:id="rId3"/>
    <sheet name="FR2" sheetId="3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35" l="1"/>
  <c r="M8" i="35"/>
  <c r="M36" i="35" l="1"/>
  <c r="M33" i="35"/>
  <c r="P42" i="35"/>
  <c r="O42" i="35"/>
  <c r="N42" i="35"/>
  <c r="M42" i="35"/>
  <c r="L42" i="35"/>
  <c r="K42" i="35"/>
  <c r="S41" i="35"/>
  <c r="T41" i="35" s="1"/>
  <c r="R41" i="35"/>
  <c r="Q41" i="35"/>
  <c r="S40" i="35"/>
  <c r="T40" i="35" s="1"/>
  <c r="R40" i="35"/>
  <c r="Q40" i="35"/>
  <c r="P39" i="35"/>
  <c r="O39" i="35"/>
  <c r="N39" i="35"/>
  <c r="M39" i="35"/>
  <c r="L39" i="35"/>
  <c r="K39" i="35"/>
  <c r="S38" i="35"/>
  <c r="T38" i="35" s="1"/>
  <c r="R38" i="35"/>
  <c r="Q38" i="35"/>
  <c r="S37" i="35"/>
  <c r="T37" i="35" s="1"/>
  <c r="R37" i="35"/>
  <c r="Q37" i="35"/>
  <c r="P36" i="35"/>
  <c r="O36" i="35"/>
  <c r="N36" i="35"/>
  <c r="L36" i="35"/>
  <c r="K36" i="35"/>
  <c r="S35" i="35"/>
  <c r="T35" i="35" s="1"/>
  <c r="R35" i="35"/>
  <c r="Q35" i="35"/>
  <c r="S34" i="35"/>
  <c r="T34" i="35" s="1"/>
  <c r="R34" i="35"/>
  <c r="Q34" i="35"/>
  <c r="P33" i="35"/>
  <c r="O33" i="35"/>
  <c r="N33" i="35"/>
  <c r="L33" i="35"/>
  <c r="K33" i="35"/>
  <c r="S32" i="35"/>
  <c r="T32" i="35" s="1"/>
  <c r="R32" i="35"/>
  <c r="Q32" i="35"/>
  <c r="S31" i="35"/>
  <c r="T31" i="35" s="1"/>
  <c r="R31" i="35"/>
  <c r="Q31" i="35"/>
  <c r="Q36" i="35" l="1"/>
  <c r="S36" i="35"/>
  <c r="R36" i="35"/>
  <c r="S33" i="35"/>
  <c r="R33" i="35"/>
  <c r="Q33" i="35"/>
  <c r="S39" i="35"/>
  <c r="S42" i="35"/>
  <c r="Q39" i="35"/>
  <c r="R39" i="35"/>
  <c r="Q42" i="35"/>
  <c r="R42" i="35"/>
  <c r="O8" i="35" l="1"/>
  <c r="P17" i="35"/>
  <c r="O17" i="35"/>
  <c r="N17" i="35"/>
  <c r="M17" i="35"/>
  <c r="L17" i="35"/>
  <c r="K17" i="35"/>
  <c r="S16" i="35"/>
  <c r="R16" i="35"/>
  <c r="Q16" i="35"/>
  <c r="S15" i="35"/>
  <c r="R15" i="35"/>
  <c r="Q15" i="35"/>
  <c r="P14" i="35"/>
  <c r="O14" i="35"/>
  <c r="N14" i="35"/>
  <c r="M14" i="35"/>
  <c r="L14" i="35"/>
  <c r="K14" i="35"/>
  <c r="S13" i="35"/>
  <c r="R13" i="35"/>
  <c r="Q13" i="35"/>
  <c r="S12" i="35"/>
  <c r="R12" i="35"/>
  <c r="Q12" i="35"/>
  <c r="P11" i="35"/>
  <c r="O11" i="35"/>
  <c r="N11" i="35"/>
  <c r="L11" i="35"/>
  <c r="K11" i="35"/>
  <c r="S10" i="35"/>
  <c r="R10" i="35"/>
  <c r="Q10" i="35"/>
  <c r="S9" i="35"/>
  <c r="R9" i="35"/>
  <c r="Q9" i="35"/>
  <c r="P8" i="35"/>
  <c r="N8" i="35"/>
  <c r="L8" i="35"/>
  <c r="K8" i="35"/>
  <c r="S7" i="35"/>
  <c r="R7" i="35"/>
  <c r="Q7" i="35"/>
  <c r="S6" i="35"/>
  <c r="R6" i="35"/>
  <c r="Q6" i="35"/>
  <c r="S8" i="35" l="1"/>
  <c r="R8" i="35"/>
  <c r="Q8" i="35"/>
  <c r="S11" i="35"/>
  <c r="R11" i="35"/>
  <c r="Q11" i="35"/>
  <c r="S17" i="35"/>
  <c r="S14" i="35"/>
  <c r="Q14" i="35"/>
  <c r="R14" i="35"/>
  <c r="Q17" i="35"/>
  <c r="R17" i="35"/>
  <c r="Q36" i="34" l="1"/>
  <c r="AM14" i="34" l="1"/>
  <c r="AN14" i="34" s="1"/>
  <c r="AL14" i="34"/>
  <c r="AK14" i="34"/>
  <c r="AM7" i="34"/>
  <c r="AL7" i="34"/>
  <c r="AK7" i="34"/>
  <c r="Q37" i="34"/>
  <c r="R37" i="34" s="1"/>
  <c r="Q38" i="34"/>
  <c r="R38" i="34" s="1"/>
  <c r="R36" i="34"/>
  <c r="P37" i="34"/>
  <c r="P38" i="34"/>
  <c r="P36" i="34"/>
  <c r="O37" i="34"/>
  <c r="O38" i="34"/>
  <c r="O36" i="34"/>
  <c r="Q25" i="34"/>
  <c r="P25" i="34"/>
  <c r="O25" i="34"/>
  <c r="Q16" i="34"/>
  <c r="P16" i="34"/>
  <c r="O16" i="34"/>
  <c r="Q7" i="34"/>
  <c r="P7" i="34"/>
  <c r="O7" i="34"/>
  <c r="AL20" i="2"/>
  <c r="AM20" i="2" s="1"/>
  <c r="AL21" i="2"/>
  <c r="AM21" i="2" s="1"/>
  <c r="AL22" i="2"/>
  <c r="AM22" i="2" s="1"/>
  <c r="AL19" i="2"/>
  <c r="AM19" i="2" s="1"/>
  <c r="AK20" i="2"/>
  <c r="AK21" i="2"/>
  <c r="AK22" i="2"/>
  <c r="AK19" i="2"/>
  <c r="AJ20" i="2"/>
  <c r="AJ21" i="2"/>
  <c r="AJ22" i="2"/>
  <c r="AJ19" i="2"/>
  <c r="AL12" i="2"/>
  <c r="AK12" i="2"/>
  <c r="AJ12" i="2"/>
  <c r="AL11" i="2"/>
  <c r="AK11" i="2"/>
  <c r="AJ11" i="2"/>
  <c r="AL10" i="2"/>
  <c r="AK10" i="2"/>
  <c r="AJ10" i="2"/>
  <c r="AL9" i="2"/>
  <c r="AK9" i="2"/>
  <c r="AJ9" i="2"/>
  <c r="Q20" i="2"/>
  <c r="R20" i="2" s="1"/>
  <c r="Q21" i="2"/>
  <c r="R21" i="2" s="1"/>
  <c r="Q22" i="2"/>
  <c r="R22" i="2" s="1"/>
  <c r="Q19" i="2"/>
  <c r="R19" i="2" s="1"/>
  <c r="P20" i="2"/>
  <c r="P21" i="2"/>
  <c r="P22" i="2"/>
  <c r="P19" i="2"/>
  <c r="O20" i="2"/>
  <c r="O21" i="2"/>
  <c r="O22" i="2"/>
  <c r="O19" i="2"/>
  <c r="Q12" i="2"/>
  <c r="P12" i="2"/>
  <c r="O12" i="2"/>
  <c r="Q11" i="2"/>
  <c r="P11" i="2"/>
  <c r="O11" i="2"/>
  <c r="Q10" i="2"/>
  <c r="P10" i="2"/>
  <c r="O10" i="2"/>
  <c r="Q9" i="2"/>
  <c r="P9" i="2"/>
  <c r="O9" i="2"/>
</calcChain>
</file>

<file path=xl/sharedStrings.xml><?xml version="1.0" encoding="utf-8"?>
<sst xmlns="http://schemas.openxmlformats.org/spreadsheetml/2006/main" count="288" uniqueCount="123">
  <si>
    <t>SNR @ 1% BLER</t>
    <phoneticPr fontId="1" type="noConversion"/>
  </si>
  <si>
    <t>Case:</t>
  </si>
  <si>
    <t>SCS</t>
  </si>
  <si>
    <t>Ericsson</t>
  </si>
  <si>
    <t>Huawei</t>
    <phoneticPr fontId="1" type="noConversion"/>
  </si>
  <si>
    <t>SPAN</t>
  </si>
  <si>
    <t>STD</t>
  </si>
  <si>
    <t>AVE</t>
  </si>
  <si>
    <t>Req</t>
  </si>
  <si>
    <t>Apple</t>
    <phoneticPr fontId="1" type="noConversion"/>
  </si>
  <si>
    <t>Test 1.2b</t>
    <phoneticPr fontId="1" type="noConversion"/>
  </si>
  <si>
    <t>Rx</t>
    <phoneticPr fontId="1" type="noConversion"/>
  </si>
  <si>
    <t>Ericsson</t>
    <phoneticPr fontId="1" type="noConversion"/>
  </si>
  <si>
    <t>Duplex</t>
    <phoneticPr fontId="1" type="noConversion"/>
  </si>
  <si>
    <t>Alignment Results for MCS4</t>
    <phoneticPr fontId="1" type="noConversion"/>
  </si>
  <si>
    <t>Test 4.1</t>
    <phoneticPr fontId="1" type="noConversion"/>
  </si>
  <si>
    <t>Test 4.2</t>
    <phoneticPr fontId="1" type="noConversion"/>
  </si>
  <si>
    <t>Alignment Results for MCS19</t>
    <phoneticPr fontId="1" type="noConversion"/>
  </si>
  <si>
    <t>SNR @ 1% BLER</t>
    <phoneticPr fontId="1" type="noConversion"/>
  </si>
  <si>
    <t>BW</t>
    <phoneticPr fontId="1" type="noConversion"/>
  </si>
  <si>
    <t>Ericsson</t>
    <phoneticPr fontId="1" type="noConversion"/>
  </si>
  <si>
    <t>Qualcomm</t>
    <phoneticPr fontId="1" type="noConversion"/>
  </si>
  <si>
    <t>Intel</t>
    <phoneticPr fontId="1" type="noConversion"/>
  </si>
  <si>
    <t>AVE</t>
    <phoneticPr fontId="1" type="noConversion"/>
  </si>
  <si>
    <t>Test 1.1a</t>
    <phoneticPr fontId="1" type="noConversion"/>
  </si>
  <si>
    <t>FDD</t>
    <phoneticPr fontId="1" type="noConversion"/>
  </si>
  <si>
    <t>Test 1.1b</t>
    <phoneticPr fontId="1" type="noConversion"/>
  </si>
  <si>
    <t>FDD</t>
    <phoneticPr fontId="1" type="noConversion"/>
  </si>
  <si>
    <t>Test 1.2a</t>
    <phoneticPr fontId="1" type="noConversion"/>
  </si>
  <si>
    <t>TDD</t>
    <phoneticPr fontId="1" type="noConversion"/>
  </si>
  <si>
    <t>Impairment results for MCS19</t>
    <phoneticPr fontId="1" type="noConversion"/>
  </si>
  <si>
    <t>Qualcomm</t>
    <phoneticPr fontId="1" type="noConversion"/>
  </si>
  <si>
    <t>Huawei</t>
    <phoneticPr fontId="1" type="noConversion"/>
  </si>
  <si>
    <t>Apple</t>
    <phoneticPr fontId="1" type="noConversion"/>
  </si>
  <si>
    <t>Test 1.1a</t>
    <phoneticPr fontId="1" type="noConversion"/>
  </si>
  <si>
    <t>Test 1.1b</t>
    <phoneticPr fontId="1" type="noConversion"/>
  </si>
  <si>
    <t>Test 1.2a</t>
    <phoneticPr fontId="1" type="noConversion"/>
  </si>
  <si>
    <t>TDD</t>
    <phoneticPr fontId="1" type="noConversion"/>
  </si>
  <si>
    <t>Test 1.2b</t>
    <phoneticPr fontId="1" type="noConversion"/>
  </si>
  <si>
    <t>PDSCH performance for high reliability with higher BLER for FR1</t>
    <phoneticPr fontId="1" type="noConversion"/>
  </si>
  <si>
    <t>Alignment Results for MCS4</t>
    <phoneticPr fontId="1" type="noConversion"/>
  </si>
  <si>
    <t>SNR @ 70% max TP</t>
    <phoneticPr fontId="1" type="noConversion"/>
  </si>
  <si>
    <t>Duplex</t>
    <phoneticPr fontId="1" type="noConversion"/>
  </si>
  <si>
    <t>BW</t>
    <phoneticPr fontId="1" type="noConversion"/>
  </si>
  <si>
    <t>Ericsson</t>
    <phoneticPr fontId="1" type="noConversion"/>
  </si>
  <si>
    <t>AVE</t>
    <phoneticPr fontId="1" type="noConversion"/>
  </si>
  <si>
    <t>Test 2.1a</t>
    <phoneticPr fontId="1" type="noConversion"/>
  </si>
  <si>
    <t>FDD</t>
    <phoneticPr fontId="1" type="noConversion"/>
  </si>
  <si>
    <t>Test 2.1b</t>
    <phoneticPr fontId="1" type="noConversion"/>
  </si>
  <si>
    <t>Test 2.2a</t>
    <phoneticPr fontId="1" type="noConversion"/>
  </si>
  <si>
    <t>Test 2.2b</t>
    <phoneticPr fontId="1" type="noConversion"/>
  </si>
  <si>
    <t>Duplex</t>
    <phoneticPr fontId="1" type="noConversion"/>
  </si>
  <si>
    <t>Rx</t>
    <phoneticPr fontId="1" type="noConversion"/>
  </si>
  <si>
    <t>Apple</t>
    <phoneticPr fontId="1" type="noConversion"/>
  </si>
  <si>
    <t>Intel</t>
    <phoneticPr fontId="1" type="noConversion"/>
  </si>
  <si>
    <t>FDD</t>
    <phoneticPr fontId="1" type="noConversion"/>
  </si>
  <si>
    <t>Test 2.2a</t>
    <phoneticPr fontId="1" type="noConversion"/>
  </si>
  <si>
    <t>PDSCH mapping Type B and processing capability 2</t>
    <phoneticPr fontId="1" type="noConversion"/>
  </si>
  <si>
    <t>PDSCH performance for high reliability with higher BLER for FR2</t>
    <phoneticPr fontId="1" type="noConversion"/>
  </si>
  <si>
    <t>Alignment Results for MCS13</t>
    <phoneticPr fontId="1" type="noConversion"/>
  </si>
  <si>
    <t>Duplex</t>
    <phoneticPr fontId="1" type="noConversion"/>
  </si>
  <si>
    <t>Rx</t>
    <phoneticPr fontId="1" type="noConversion"/>
  </si>
  <si>
    <t>BW</t>
    <phoneticPr fontId="1" type="noConversion"/>
  </si>
  <si>
    <t>Ericsson</t>
    <phoneticPr fontId="1" type="noConversion"/>
  </si>
  <si>
    <t>Qualcomm</t>
    <phoneticPr fontId="1" type="noConversion"/>
  </si>
  <si>
    <t>AVE</t>
    <phoneticPr fontId="1" type="noConversion"/>
  </si>
  <si>
    <t>Test 4.1</t>
    <phoneticPr fontId="1" type="noConversion"/>
  </si>
  <si>
    <t>Alignment Results for MCS16</t>
    <phoneticPr fontId="1" type="noConversion"/>
  </si>
  <si>
    <t>Apple</t>
    <phoneticPr fontId="1" type="noConversion"/>
  </si>
  <si>
    <t>Intel</t>
    <phoneticPr fontId="1" type="noConversion"/>
  </si>
  <si>
    <t>TDD</t>
    <phoneticPr fontId="1" type="noConversion"/>
  </si>
  <si>
    <t>Huawei</t>
    <phoneticPr fontId="1" type="noConversion"/>
  </si>
  <si>
    <t>Test 4.3</t>
    <phoneticPr fontId="1" type="noConversion"/>
  </si>
  <si>
    <t xml:space="preserve">Impairment results </t>
    <phoneticPr fontId="1" type="noConversion"/>
  </si>
  <si>
    <t>Duplex</t>
    <phoneticPr fontId="1" type="noConversion"/>
  </si>
  <si>
    <t>Rx</t>
    <phoneticPr fontId="1" type="noConversion"/>
  </si>
  <si>
    <t>BW</t>
    <phoneticPr fontId="1" type="noConversion"/>
  </si>
  <si>
    <t>Huawei</t>
    <phoneticPr fontId="1" type="noConversion"/>
  </si>
  <si>
    <t>Apple</t>
    <phoneticPr fontId="1" type="noConversion"/>
  </si>
  <si>
    <t>Test 4.2</t>
    <phoneticPr fontId="1" type="noConversion"/>
  </si>
  <si>
    <t>TDD</t>
    <phoneticPr fontId="1" type="noConversion"/>
  </si>
  <si>
    <t>Test 4.3</t>
    <phoneticPr fontId="1" type="noConversion"/>
  </si>
  <si>
    <t>Intel</t>
    <phoneticPr fontId="1" type="noConversion"/>
  </si>
  <si>
    <t>PDSCH mapping Type B for FR2</t>
    <phoneticPr fontId="1" type="noConversion"/>
  </si>
  <si>
    <t>SNR @ 70% max TP</t>
    <phoneticPr fontId="1" type="noConversion"/>
  </si>
  <si>
    <t>Duplex</t>
    <phoneticPr fontId="1" type="noConversion"/>
  </si>
  <si>
    <t>Qualcomm</t>
    <phoneticPr fontId="1" type="noConversion"/>
  </si>
  <si>
    <t>Huawei</t>
    <phoneticPr fontId="1" type="noConversion"/>
  </si>
  <si>
    <t>Apple</t>
    <phoneticPr fontId="1" type="noConversion"/>
  </si>
  <si>
    <t>Test 5.1</t>
    <phoneticPr fontId="1" type="noConversion"/>
  </si>
  <si>
    <t>Impairment results</t>
    <phoneticPr fontId="1" type="noConversion"/>
  </si>
  <si>
    <t>Rx</t>
    <phoneticPr fontId="1" type="noConversion"/>
  </si>
  <si>
    <t>BW</t>
    <phoneticPr fontId="1" type="noConversion"/>
  </si>
  <si>
    <t>Qualcomm</t>
    <phoneticPr fontId="1" type="noConversion"/>
  </si>
  <si>
    <t>Huawei</t>
    <phoneticPr fontId="1" type="noConversion"/>
  </si>
  <si>
    <t>Apple</t>
    <phoneticPr fontId="1" type="noConversion"/>
  </si>
  <si>
    <t>Intel</t>
    <phoneticPr fontId="1" type="noConversion"/>
  </si>
  <si>
    <t>Test 5.1</t>
    <phoneticPr fontId="1" type="noConversion"/>
  </si>
  <si>
    <t>TDD</t>
    <phoneticPr fontId="1" type="noConversion"/>
  </si>
  <si>
    <t>SNR @ 70% max TP</t>
    <phoneticPr fontId="1" type="noConversion"/>
  </si>
  <si>
    <t>Duplex</t>
    <phoneticPr fontId="1" type="noConversion"/>
  </si>
  <si>
    <t>HARQ Flush</t>
    <phoneticPr fontId="1" type="noConversion"/>
  </si>
  <si>
    <t>MTK</t>
    <phoneticPr fontId="1" type="noConversion"/>
  </si>
  <si>
    <t>AVE</t>
    <phoneticPr fontId="1" type="noConversion"/>
  </si>
  <si>
    <t>Test 3.1a</t>
    <phoneticPr fontId="1" type="noConversion"/>
  </si>
  <si>
    <t>FDD</t>
    <phoneticPr fontId="1" type="noConversion"/>
  </si>
  <si>
    <t>with</t>
    <phoneticPr fontId="1" type="noConversion"/>
  </si>
  <si>
    <t>without</t>
    <phoneticPr fontId="1" type="noConversion"/>
  </si>
  <si>
    <t>gain</t>
    <phoneticPr fontId="1" type="noConversion"/>
  </si>
  <si>
    <t>Test 3.1b</t>
    <phoneticPr fontId="1" type="noConversion"/>
  </si>
  <si>
    <t>with</t>
    <phoneticPr fontId="1" type="noConversion"/>
  </si>
  <si>
    <t>without</t>
    <phoneticPr fontId="1" type="noConversion"/>
  </si>
  <si>
    <t>Test 3.2a</t>
    <phoneticPr fontId="1" type="noConversion"/>
  </si>
  <si>
    <t>TDD</t>
    <phoneticPr fontId="1" type="noConversion"/>
  </si>
  <si>
    <t>with</t>
    <phoneticPr fontId="1" type="noConversion"/>
  </si>
  <si>
    <t>gain</t>
    <phoneticPr fontId="1" type="noConversion"/>
  </si>
  <si>
    <t>Test 3.2b</t>
    <phoneticPr fontId="1" type="noConversion"/>
  </si>
  <si>
    <t>N/A</t>
    <phoneticPr fontId="1" type="noConversion"/>
  </si>
  <si>
    <t>Alignment Results for MCS16 for 10% probability</t>
    <phoneticPr fontId="1" type="noConversion"/>
  </si>
  <si>
    <t>Impairment results for MCS4</t>
    <phoneticPr fontId="1" type="noConversion"/>
  </si>
  <si>
    <t>Impairment Results for MCS16 for 10% probability</t>
  </si>
  <si>
    <t>N/A</t>
  </si>
  <si>
    <t>Req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</si>
</sst>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_);[Red]\(0.00\)"/>
    <numFmt numFmtId="166" formatCode="0.00_ "/>
  </numFmts>
  <fonts count="1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 textRotation="90" wrapText="1"/>
    </xf>
    <xf numFmtId="165" fontId="0" fillId="2" borderId="6" xfId="1" applyNumberFormat="1" applyFont="1" applyFill="1" applyBorder="1" applyAlignment="1">
      <alignment horizontal="center" vertical="center" textRotation="90"/>
    </xf>
    <xf numFmtId="165" fontId="0" fillId="4" borderId="7" xfId="1" applyNumberFormat="1" applyFont="1" applyFill="1" applyBorder="1" applyAlignment="1">
      <alignment horizontal="center" vertical="center" textRotation="90"/>
    </xf>
    <xf numFmtId="2" fontId="8" fillId="0" borderId="9" xfId="0" applyNumberFormat="1" applyFont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4" xfId="0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0" borderId="23" xfId="0" applyBorder="1"/>
    <xf numFmtId="0" fontId="0" fillId="0" borderId="1" xfId="0" applyBorder="1"/>
    <xf numFmtId="0" fontId="0" fillId="0" borderId="28" xfId="0" applyBorder="1"/>
    <xf numFmtId="166" fontId="0" fillId="4" borderId="11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/>
    </xf>
    <xf numFmtId="0" fontId="3" fillId="3" borderId="24" xfId="0" applyFont="1" applyFill="1" applyBorder="1" applyAlignment="1">
      <alignment horizontal="center" vertical="center" textRotation="90"/>
    </xf>
    <xf numFmtId="0" fontId="3" fillId="4" borderId="31" xfId="0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6" fontId="0" fillId="4" borderId="17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6" fontId="0" fillId="4" borderId="7" xfId="0" applyNumberForma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0" fillId="2" borderId="10" xfId="1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65" fontId="0" fillId="5" borderId="6" xfId="1" applyNumberFormat="1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/>
    </xf>
    <xf numFmtId="0" fontId="0" fillId="5" borderId="9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2" fontId="8" fillId="7" borderId="13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32" xfId="1" applyFont="1" applyFill="1" applyBorder="1" applyAlignment="1">
      <alignment horizontal="center" vertical="center" textRotation="90" wrapText="1"/>
    </xf>
    <xf numFmtId="164" fontId="0" fillId="6" borderId="10" xfId="1" applyNumberFormat="1" applyFont="1" applyFill="1" applyBorder="1" applyAlignment="1">
      <alignment horizontal="center"/>
    </xf>
    <xf numFmtId="164" fontId="0" fillId="6" borderId="9" xfId="1" applyNumberFormat="1" applyFont="1" applyFill="1" applyBorder="1" applyAlignment="1">
      <alignment horizontal="center"/>
    </xf>
    <xf numFmtId="164" fontId="3" fillId="6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6" borderId="11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/>
    </xf>
    <xf numFmtId="165" fontId="13" fillId="4" borderId="7" xfId="1" applyNumberFormat="1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_Chan_est_experiments_Cases 46.1 - 46.5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0</xdr:colOff>
      <xdr:row>43</xdr:row>
      <xdr:rowOff>123825</xdr:rowOff>
    </xdr:to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5800" y="171450"/>
          <a:ext cx="5486400" cy="73247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eaLnBrk="1" fontAlgn="auto" latinLnBrk="0" hangingPunct="1"/>
          <a:r>
            <a:rPr lang="en-GB" altLang="zh-CN" sz="1100" b="1" i="0" baseline="0">
              <a:effectLst/>
              <a:latin typeface="+mn-lt"/>
              <a:ea typeface="+mn-ea"/>
              <a:cs typeface="+mn-cs"/>
            </a:rPr>
            <a:t>3GPP TSG-RAN WG4 Meeting #98-e                                                  R4-2101333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GB" altLang="zh-CN" sz="1100" b="1" i="0" baseline="0">
              <a:effectLst/>
              <a:latin typeface="+mn-lt"/>
              <a:ea typeface="+mn-ea"/>
              <a:cs typeface="+mn-cs"/>
            </a:rPr>
            <a:t>Electronic Meeting, </a:t>
          </a:r>
          <a:r>
            <a:rPr lang="en-GB" altLang="zh-CN" sz="1100" b="1">
              <a:effectLst/>
              <a:latin typeface="+mn-lt"/>
              <a:ea typeface="+mn-ea"/>
              <a:cs typeface="+mn-cs"/>
            </a:rPr>
            <a:t> 25nd</a:t>
          </a:r>
          <a:r>
            <a:rPr lang="en-GB" altLang="zh-CN" sz="1100" b="1" baseline="0">
              <a:effectLst/>
              <a:latin typeface="+mn-lt"/>
              <a:ea typeface="+mn-ea"/>
              <a:cs typeface="+mn-cs"/>
            </a:rPr>
            <a:t> Jan- 5th Feb</a:t>
          </a:r>
          <a:r>
            <a:rPr lang="en-GB" altLang="zh-CN" sz="1100" b="1">
              <a:effectLst/>
              <a:latin typeface="+mn-lt"/>
              <a:ea typeface="+mn-ea"/>
              <a:cs typeface="+mn-cs"/>
            </a:rPr>
            <a:t>, 2021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Source: 	Huawei, HiSilicon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eaLnBrk="1" fontAlgn="auto" latinLnBrk="0" hangingPunct="1"/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Title: 	</a:t>
          </a:r>
          <a:r>
            <a:rPr lang="en-GB" altLang="zh-CN" sz="1100" b="1" i="0" baseline="0">
              <a:effectLst/>
              <a:latin typeface="+mn-lt"/>
              <a:ea typeface="+mn-ea"/>
              <a:cs typeface="+mn-cs"/>
            </a:rPr>
            <a:t>Summary of simulation results of NR UE demod with higher BLER (FR1 and FR2) 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Agenda Item:	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7.8.1.2.1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Document for:  Information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Introduction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This contribution is summarised simulation results for NR UE demod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FR1: </a:t>
          </a:r>
        </a:p>
        <a:p>
          <a:pPr eaLnBrk="1" fontAlgn="auto" latinLnBrk="0" hangingPunct="1"/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Test 1.1a: FDD   PDSCH high reliability with higher BLER,  10MHz&amp;15kHz, 2Rx  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1.1b: FDD   PDSCH high reliability with higher BLER,  10MHz&amp;15kHz, 4Rx  </a:t>
          </a:r>
          <a:endParaRPr lang="en-US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1.2a: TDD   PDSCH high reliability with higher BLER, 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1.2b: TDD   PDSCH high reliability with higher BLER,  40MHz&amp;30kHz, 4Rx  </a:t>
          </a:r>
          <a:endParaRPr lang="zh-CN" altLang="zh-CN">
            <a:effectLst/>
          </a:endParaRPr>
        </a:p>
        <a:p>
          <a:pPr eaLnBrk="1" fontAlgn="auto" latinLnBrk="0" hangingPunct="1"/>
          <a:endParaRPr lang="en-US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2.1a: FDD   PDSCH mapping Type B and processing capability 2, 10MHz&amp;15kHz,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2.1b: FDD   PDSCH mapping Type B and processing capability 2, 10MHz&amp;15kHz, 4Rx  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2.2a: TDD   PDSCH mapping Type B and processing capability 2,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2.2b: TDD   PDSCH mapping Type B and processing capability 2, 40MHz&amp;30kHz, 4Rx</a:t>
          </a:r>
          <a:endParaRPr lang="zh-CN" altLang="zh-CN">
            <a:effectLst/>
          </a:endParaRPr>
        </a:p>
        <a:p>
          <a:pPr eaLnBrk="1" fontAlgn="auto" latinLnBrk="0" hangingPunct="1"/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3.1a: FDD   Pre-emption, 10MHz&amp;15kHz,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3.1b: FDD   Pre-emption, 10MHz&amp;15kHz, 4Rx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3.2a: TDD   Pre-emption,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3.2b: TDD   Pre-emption, 40MHz&amp;30kHz, 4Rx</a:t>
          </a:r>
        </a:p>
        <a:p>
          <a:pPr eaLnBrk="1" fontAlgn="auto" latinLnBrk="0" hangingPunct="1"/>
          <a:endParaRPr lang="en-US" altLang="zh-CN" sz="1100" b="0" i="0" baseline="0"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For FR2: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4.1: TDD PDSCH high reliability with higher BLER, 100MHz&amp;120kHz, 2Rx, MCS13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4.2: TDD PDSCH high reliability with higher BLER, 100MHz&amp;120kHz, 2Rx, MCS16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4.3: TDD PDSCH high reliability with higher BLER, 100MHz&amp;120kHz, 2Rx, MCS19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5.1: TDD PDSCH mapping Type B, 100MHz&amp;120kHz, 2Rx</a:t>
          </a:r>
          <a:endParaRPr lang="zh-CN" altLang="zh-CN">
            <a:effectLst/>
          </a:endParaRPr>
        </a:p>
        <a:p>
          <a:pPr eaLnBrk="1" fontAlgn="auto" latinLnBrk="0" hangingPunct="1"/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Simulation assumptions are based on [1] [2] [3]. 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Reference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[1]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R4-2005527, Way forward for NR UE URLLC performance requirements, #94bis-e, Intel Corporation.</a:t>
          </a:r>
        </a:p>
        <a:p>
          <a:r>
            <a:rPr lang="en-GB" altLang="zh-CN" sz="1100">
              <a:effectLst/>
              <a:latin typeface="+mn-lt"/>
              <a:ea typeface="+mn-ea"/>
              <a:cs typeface="+mn-cs"/>
            </a:rPr>
            <a:t>[2] R4-2008807, Way forward for NR UE URLLC performance requirements, #95-e, Intel Corporation.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CN" sz="1100">
              <a:effectLst/>
              <a:latin typeface="+mn-lt"/>
              <a:ea typeface="+mn-ea"/>
              <a:cs typeface="+mn-cs"/>
            </a:rPr>
            <a:t>[3] R4-2012648, Way forward for NR UE URLLC performance requirements, #96-e, Intel Corporation.</a:t>
          </a:r>
          <a:endParaRPr lang="en-US" altLang="zh-CN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effectLst/>
              <a:latin typeface="+mn-lt"/>
              <a:ea typeface="+mn-ea"/>
              <a:cs typeface="+mn-cs"/>
            </a:rPr>
            <a:t>[4] R4-2017509,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Way forward for NR UE URLLC performance requirements, #97-e, Intel Corporation.</a:t>
          </a:r>
          <a:endParaRPr lang="zh-CN" altLang="zh-CN">
            <a:effectLst/>
          </a:endParaRPr>
        </a:p>
        <a:p>
          <a:endParaRPr lang="zh-CN" altLang="zh-CN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489857</xdr:colOff>
      <xdr:row>36</xdr:row>
      <xdr:rowOff>258536</xdr:rowOff>
    </xdr:from>
    <xdr:ext cx="184731" cy="26456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75932" y="112884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L7:M34"/>
  <sheetViews>
    <sheetView topLeftCell="A10" workbookViewId="0">
      <selection activeCell="K5" sqref="K5:T38"/>
    </sheetView>
  </sheetViews>
  <sheetFormatPr defaultColWidth="8.85546875" defaultRowHeight="15"/>
  <sheetData>
    <row r="7" spans="12:13">
      <c r="L7" s="66"/>
    </row>
    <row r="8" spans="12:13">
      <c r="L8" s="66"/>
    </row>
    <row r="9" spans="12:13">
      <c r="L9" s="66"/>
      <c r="M9" s="66"/>
    </row>
    <row r="10" spans="12:13">
      <c r="L10" s="66"/>
      <c r="M10" s="66"/>
    </row>
    <row r="11" spans="12:13">
      <c r="L11" s="66"/>
      <c r="M11" s="66"/>
    </row>
    <row r="12" spans="12:13">
      <c r="L12" s="66"/>
    </row>
    <row r="13" spans="12:13">
      <c r="L13" s="67"/>
    </row>
    <row r="14" spans="12:13">
      <c r="L14" s="66"/>
    </row>
    <row r="15" spans="12:13">
      <c r="L15" s="67"/>
    </row>
    <row r="16" spans="12:13">
      <c r="L16" s="67"/>
    </row>
    <row r="17" spans="12:12">
      <c r="L17" s="67"/>
    </row>
    <row r="18" spans="12:12">
      <c r="L18" s="67"/>
    </row>
    <row r="19" spans="12:12">
      <c r="L19" s="67"/>
    </row>
    <row r="20" spans="12:12">
      <c r="L20" s="67"/>
    </row>
    <row r="21" spans="12:12">
      <c r="L21" s="68"/>
    </row>
    <row r="22" spans="12:12">
      <c r="L22" s="68"/>
    </row>
    <row r="23" spans="12:12">
      <c r="L23" s="68"/>
    </row>
    <row r="24" spans="12:12">
      <c r="L24" s="68"/>
    </row>
    <row r="25" spans="12:12">
      <c r="L25" s="68"/>
    </row>
    <row r="26" spans="12:12">
      <c r="L26" s="68"/>
    </row>
    <row r="27" spans="12:12">
      <c r="L27" s="68"/>
    </row>
    <row r="28" spans="12:12">
      <c r="L28" s="68"/>
    </row>
    <row r="29" spans="12:12">
      <c r="L29" s="68"/>
    </row>
    <row r="30" spans="12:12">
      <c r="L30" s="67"/>
    </row>
    <row r="31" spans="12:12">
      <c r="L31" s="66"/>
    </row>
    <row r="32" spans="12:12">
      <c r="L32" s="67"/>
    </row>
    <row r="33" spans="12:12">
      <c r="L33" s="67"/>
    </row>
    <row r="34" spans="12:12">
      <c r="L34" s="68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N25"/>
  <sheetViews>
    <sheetView topLeftCell="E1" zoomScale="70" zoomScaleNormal="70" workbookViewId="0">
      <selection activeCell="AM18" sqref="AM18:AM22"/>
    </sheetView>
  </sheetViews>
  <sheetFormatPr defaultColWidth="8.85546875" defaultRowHeight="15"/>
  <cols>
    <col min="2" max="2" width="6.7109375" customWidth="1"/>
    <col min="3" max="3" width="7.85546875" bestFit="1" customWidth="1"/>
    <col min="4" max="4" width="8.7109375" customWidth="1"/>
    <col min="5" max="5" width="5.42578125" bestFit="1" customWidth="1"/>
    <col min="17" max="17" width="12.7109375" customWidth="1"/>
  </cols>
  <sheetData>
    <row r="1" spans="2:40" ht="15.75" thickBot="1"/>
    <row r="2" spans="2:40" ht="28.5" customHeight="1">
      <c r="B2" s="117" t="s">
        <v>39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W2" s="120" t="s">
        <v>57</v>
      </c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2"/>
    </row>
    <row r="3" spans="2:40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  <c r="W3" s="27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9"/>
    </row>
    <row r="4" spans="2:40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  <c r="W4" s="27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9"/>
    </row>
    <row r="5" spans="2:40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  <c r="W5" s="27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9"/>
    </row>
    <row r="6" spans="2:40" ht="18.75" thickBot="1">
      <c r="B6" s="27"/>
      <c r="C6" s="123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28"/>
      <c r="Q6" s="28"/>
      <c r="R6" s="28"/>
      <c r="S6" s="29"/>
      <c r="W6" s="27"/>
      <c r="X6" s="123" t="s">
        <v>40</v>
      </c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28"/>
      <c r="AL6" s="28"/>
      <c r="AM6" s="28"/>
      <c r="AN6" s="29"/>
    </row>
    <row r="7" spans="2:40" ht="16.5" thickBot="1">
      <c r="B7" s="27"/>
      <c r="C7" s="124" t="s">
        <v>18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  <c r="R7" s="28"/>
      <c r="S7" s="29"/>
      <c r="W7" s="27"/>
      <c r="X7" s="124" t="s">
        <v>41</v>
      </c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6"/>
      <c r="AM7" s="28"/>
      <c r="AN7" s="29"/>
    </row>
    <row r="8" spans="2:40" ht="57.75" thickBot="1">
      <c r="B8" s="27"/>
      <c r="C8" s="1" t="s">
        <v>1</v>
      </c>
      <c r="D8" s="23" t="s">
        <v>13</v>
      </c>
      <c r="E8" s="23" t="s">
        <v>11</v>
      </c>
      <c r="F8" s="2" t="s">
        <v>19</v>
      </c>
      <c r="G8" s="2" t="s">
        <v>2</v>
      </c>
      <c r="H8" s="3" t="s">
        <v>20</v>
      </c>
      <c r="I8" s="3" t="s">
        <v>21</v>
      </c>
      <c r="J8" s="3" t="s">
        <v>4</v>
      </c>
      <c r="K8" s="39" t="s">
        <v>9</v>
      </c>
      <c r="L8" s="3" t="s">
        <v>22</v>
      </c>
      <c r="M8" s="3"/>
      <c r="N8" s="3"/>
      <c r="O8" s="4" t="s">
        <v>5</v>
      </c>
      <c r="P8" s="4" t="s">
        <v>6</v>
      </c>
      <c r="Q8" s="5" t="s">
        <v>23</v>
      </c>
      <c r="R8" s="28"/>
      <c r="S8" s="29"/>
      <c r="W8" s="27"/>
      <c r="X8" s="74" t="s">
        <v>1</v>
      </c>
      <c r="Y8" s="75" t="s">
        <v>42</v>
      </c>
      <c r="Z8" s="75" t="s">
        <v>11</v>
      </c>
      <c r="AA8" s="76" t="s">
        <v>43</v>
      </c>
      <c r="AB8" s="76" t="s">
        <v>2</v>
      </c>
      <c r="AC8" s="39" t="s">
        <v>44</v>
      </c>
      <c r="AD8" s="39" t="s">
        <v>31</v>
      </c>
      <c r="AE8" s="39" t="s">
        <v>4</v>
      </c>
      <c r="AF8" s="39" t="s">
        <v>9</v>
      </c>
      <c r="AG8" s="39" t="s">
        <v>22</v>
      </c>
      <c r="AH8" s="39"/>
      <c r="AI8" s="39"/>
      <c r="AJ8" s="85" t="s">
        <v>5</v>
      </c>
      <c r="AK8" s="85" t="s">
        <v>6</v>
      </c>
      <c r="AL8" s="5" t="s">
        <v>45</v>
      </c>
      <c r="AM8" s="34"/>
      <c r="AN8" s="29"/>
    </row>
    <row r="9" spans="2:40" ht="15.75" thickBot="1">
      <c r="B9" s="27"/>
      <c r="C9" s="6" t="s">
        <v>24</v>
      </c>
      <c r="D9" s="24" t="s">
        <v>25</v>
      </c>
      <c r="E9" s="24">
        <v>2</v>
      </c>
      <c r="F9" s="72">
        <v>10</v>
      </c>
      <c r="G9" s="72">
        <v>15</v>
      </c>
      <c r="H9" s="7">
        <v>0.17</v>
      </c>
      <c r="I9" s="8">
        <v>-0.56000000000000005</v>
      </c>
      <c r="J9" s="8">
        <v>-1.1000000000000001</v>
      </c>
      <c r="K9" s="35">
        <v>-1</v>
      </c>
      <c r="L9" s="35">
        <v>-0.7</v>
      </c>
      <c r="M9" s="35"/>
      <c r="N9" s="8"/>
      <c r="O9" s="9">
        <f>MAX($H9,$I9,$J9,$K9,$L9,$M9,$N9)-MIN($H9,$I9,$J9,$K9,$L9,$M9,$N9)</f>
        <v>1.27</v>
      </c>
      <c r="P9" s="9">
        <f>STDEV($H9,$I9,$J9,$K9,$L9,$M9,$N9)</f>
        <v>0.50181669960255404</v>
      </c>
      <c r="Q9" s="33">
        <f>AVERAGE($H9,$I9,$J9,$K9,$L9,$M9,$N9)</f>
        <v>-0.63800000000000012</v>
      </c>
      <c r="R9" s="28"/>
      <c r="S9" s="29"/>
      <c r="W9" s="27"/>
      <c r="X9" s="77" t="s">
        <v>46</v>
      </c>
      <c r="Y9" s="78" t="s">
        <v>47</v>
      </c>
      <c r="Z9" s="78">
        <v>2</v>
      </c>
      <c r="AA9" s="79">
        <v>10</v>
      </c>
      <c r="AB9" s="79">
        <v>15</v>
      </c>
      <c r="AC9" s="37">
        <v>-0.82</v>
      </c>
      <c r="AD9" s="35">
        <v>-0.67</v>
      </c>
      <c r="AE9" s="35">
        <v>-2.4</v>
      </c>
      <c r="AF9" s="35">
        <v>-1.3</v>
      </c>
      <c r="AG9" s="35">
        <v>-1.5</v>
      </c>
      <c r="AH9" s="35"/>
      <c r="AI9" s="35"/>
      <c r="AJ9" s="86">
        <f>MAX(AC9:AI9)-MIN(AC9:AI9)</f>
        <v>1.73</v>
      </c>
      <c r="AK9" s="86">
        <f>STDEV(AC9:AI9)</f>
        <v>0.68375434185093109</v>
      </c>
      <c r="AL9" s="10">
        <f>AVERAGE(AC9:AI9)</f>
        <v>-1.3379999999999999</v>
      </c>
      <c r="AM9" s="34"/>
      <c r="AN9" s="29"/>
    </row>
    <row r="10" spans="2:40" ht="15.75" thickBot="1">
      <c r="B10" s="27"/>
      <c r="C10" s="11" t="s">
        <v>26</v>
      </c>
      <c r="D10" s="25" t="s">
        <v>27</v>
      </c>
      <c r="E10" s="25">
        <v>4</v>
      </c>
      <c r="F10" s="12">
        <v>10</v>
      </c>
      <c r="G10" s="12">
        <v>15</v>
      </c>
      <c r="H10" s="13">
        <v>-4.47</v>
      </c>
      <c r="I10" s="14">
        <v>-3.7</v>
      </c>
      <c r="J10" s="14">
        <v>-5.2</v>
      </c>
      <c r="K10" s="36">
        <v>-4.9000000000000004</v>
      </c>
      <c r="L10" s="36">
        <v>-4</v>
      </c>
      <c r="M10" s="36"/>
      <c r="N10" s="14"/>
      <c r="O10" s="9">
        <f>MAX($H10,$I10,$J10,$K10,$L10,$M10,$N10)-MIN($H10,$I10,$J10,$K10,$L10,$M10,$N10)</f>
        <v>1.5</v>
      </c>
      <c r="P10" s="9">
        <f>STDEV($H10,$I10,$J10,$K10,$L10,$M10,$N10)</f>
        <v>0.61853051662791647</v>
      </c>
      <c r="Q10" s="33">
        <f>AVERAGE($H10,$I10,$J10,$K10,$L10,$M10,$N10)</f>
        <v>-4.4540000000000006</v>
      </c>
      <c r="R10" s="28"/>
      <c r="S10" s="29"/>
      <c r="W10" s="27"/>
      <c r="X10" s="80" t="s">
        <v>48</v>
      </c>
      <c r="Y10" s="81" t="s">
        <v>27</v>
      </c>
      <c r="Z10" s="81">
        <v>4</v>
      </c>
      <c r="AA10" s="82">
        <v>10</v>
      </c>
      <c r="AB10" s="82">
        <v>15</v>
      </c>
      <c r="AC10" s="38">
        <v>-4.1100000000000003</v>
      </c>
      <c r="AD10" s="36">
        <v>-3.41</v>
      </c>
      <c r="AE10" s="36">
        <v>-5.7</v>
      </c>
      <c r="AF10" s="36">
        <v>-4.5</v>
      </c>
      <c r="AG10" s="97">
        <v>-4.0999999999999996</v>
      </c>
      <c r="AH10" s="36"/>
      <c r="AI10" s="36"/>
      <c r="AJ10" s="86">
        <f t="shared" ref="AJ10:AJ12" si="0">MAX(AC10:AI10)-MIN(AC10:AI10)</f>
        <v>2.29</v>
      </c>
      <c r="AK10" s="86">
        <f t="shared" ref="AK10:AK12" si="1">STDEV(AC10:AI10)</f>
        <v>0.84375944439158657</v>
      </c>
      <c r="AL10" s="10">
        <f t="shared" ref="AL10:AL12" si="2">AVERAGE(AC10:AI10)</f>
        <v>-4.3639999999999999</v>
      </c>
      <c r="AM10" s="34"/>
      <c r="AN10" s="29"/>
    </row>
    <row r="11" spans="2:40" ht="15.75" thickBot="1">
      <c r="B11" s="27"/>
      <c r="C11" s="6" t="s">
        <v>28</v>
      </c>
      <c r="D11" s="24" t="s">
        <v>29</v>
      </c>
      <c r="E11" s="24">
        <v>2</v>
      </c>
      <c r="F11" s="70">
        <v>40</v>
      </c>
      <c r="G11" s="70">
        <v>30</v>
      </c>
      <c r="H11" s="7">
        <v>0.41</v>
      </c>
      <c r="I11" s="8">
        <v>-1.22</v>
      </c>
      <c r="J11" s="8">
        <v>-0.8</v>
      </c>
      <c r="K11" s="35">
        <v>-1.2</v>
      </c>
      <c r="L11" s="35">
        <v>-1.1000000000000001</v>
      </c>
      <c r="M11" s="35"/>
      <c r="N11" s="8"/>
      <c r="O11" s="9">
        <f>MAX($H11,$I11,$J11,$K11,$L11,$M11,$N11)-MIN($H11,$I11,$J11,$K11,$L11,$M11,$N11)</f>
        <v>1.63</v>
      </c>
      <c r="P11" s="9">
        <f>STDEV($H11,$I11,$J11,$K11,$L11,$M11,$N11)</f>
        <v>0.68718265403020762</v>
      </c>
      <c r="Q11" s="33">
        <f>AVERAGE($H11,$I11,$J11,$K11,$L11,$M11,$N11)</f>
        <v>-0.78200000000000003</v>
      </c>
      <c r="R11" s="28"/>
      <c r="S11" s="29"/>
      <c r="W11" s="27"/>
      <c r="X11" s="77" t="s">
        <v>49</v>
      </c>
      <c r="Y11" s="78" t="s">
        <v>29</v>
      </c>
      <c r="Z11" s="78">
        <v>2</v>
      </c>
      <c r="AA11" s="83">
        <v>40</v>
      </c>
      <c r="AB11" s="83">
        <v>30</v>
      </c>
      <c r="AC11" s="37">
        <v>-1.02</v>
      </c>
      <c r="AD11" s="35">
        <v>-1.06</v>
      </c>
      <c r="AE11" s="35">
        <v>-2.2000000000000002</v>
      </c>
      <c r="AF11" s="35">
        <v>-1.6</v>
      </c>
      <c r="AG11" s="35">
        <v>-1.7</v>
      </c>
      <c r="AH11" s="35"/>
      <c r="AI11" s="35"/>
      <c r="AJ11" s="86">
        <f t="shared" si="0"/>
        <v>1.1800000000000002</v>
      </c>
      <c r="AK11" s="86">
        <f t="shared" si="1"/>
        <v>0.49059147974664147</v>
      </c>
      <c r="AL11" s="10">
        <f t="shared" si="2"/>
        <v>-1.5160000000000002</v>
      </c>
      <c r="AM11" s="34"/>
      <c r="AN11" s="29"/>
    </row>
    <row r="12" spans="2:40" ht="15.75" thickBot="1">
      <c r="B12" s="27"/>
      <c r="C12" s="11" t="s">
        <v>10</v>
      </c>
      <c r="D12" s="25" t="s">
        <v>29</v>
      </c>
      <c r="E12" s="25">
        <v>4</v>
      </c>
      <c r="F12" s="12">
        <v>40</v>
      </c>
      <c r="G12" s="12">
        <v>30</v>
      </c>
      <c r="H12" s="13">
        <v>-4.34</v>
      </c>
      <c r="I12" s="14">
        <v>-4.54</v>
      </c>
      <c r="J12" s="14">
        <v>-5.6</v>
      </c>
      <c r="K12" s="36">
        <v>-5</v>
      </c>
      <c r="L12" s="36">
        <v>-4.3</v>
      </c>
      <c r="M12" s="36"/>
      <c r="N12" s="14"/>
      <c r="O12" s="9">
        <f>MAX($H12,$I12,$J12,$K12,$L12,$M12,$N12)-MIN($H12,$I12,$J12,$K12,$L12,$M12,$N12)</f>
        <v>1.2999999999999998</v>
      </c>
      <c r="P12" s="9">
        <f>STDEV($H12,$I12,$J12,$K12,$L12,$M12,$N12)</f>
        <v>0.54761300203702734</v>
      </c>
      <c r="Q12" s="33">
        <f>AVERAGE($H12,$I12,$J12,$K12,$L12,$M12,$N12)</f>
        <v>-4.7559999999999993</v>
      </c>
      <c r="R12" s="28"/>
      <c r="S12" s="29"/>
      <c r="W12" s="27"/>
      <c r="X12" s="80" t="s">
        <v>50</v>
      </c>
      <c r="Y12" s="81" t="s">
        <v>29</v>
      </c>
      <c r="Z12" s="81">
        <v>4</v>
      </c>
      <c r="AA12" s="82">
        <v>40</v>
      </c>
      <c r="AB12" s="82">
        <v>30</v>
      </c>
      <c r="AC12" s="38">
        <v>-4.5</v>
      </c>
      <c r="AD12" s="36">
        <v>-3.78</v>
      </c>
      <c r="AE12" s="36">
        <v>-5.5</v>
      </c>
      <c r="AF12" s="36">
        <v>-4.8</v>
      </c>
      <c r="AG12" s="36">
        <v>-4.2</v>
      </c>
      <c r="AH12" s="36"/>
      <c r="AI12" s="36"/>
      <c r="AJ12" s="86">
        <f t="shared" si="0"/>
        <v>1.7200000000000002</v>
      </c>
      <c r="AK12" s="86">
        <f t="shared" si="1"/>
        <v>0.64859848905158635</v>
      </c>
      <c r="AL12" s="10">
        <f t="shared" si="2"/>
        <v>-4.5559999999999992</v>
      </c>
      <c r="AM12" s="34"/>
      <c r="AN12" s="29"/>
    </row>
    <row r="13" spans="2:40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W13" s="27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29"/>
    </row>
    <row r="14" spans="2:40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W14" s="27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29"/>
    </row>
    <row r="15" spans="2:40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W15" s="27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29"/>
    </row>
    <row r="16" spans="2:40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W16" s="27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29"/>
    </row>
    <row r="17" spans="2:40" ht="18.75" thickBot="1">
      <c r="B17" s="27"/>
      <c r="C17" s="28"/>
      <c r="D17" s="127" t="s">
        <v>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29"/>
      <c r="W17" s="27"/>
      <c r="X17" s="128" t="s">
        <v>119</v>
      </c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29"/>
    </row>
    <row r="18" spans="2:40" ht="57.75" thickBot="1">
      <c r="B18" s="27"/>
      <c r="C18" s="1" t="s">
        <v>1</v>
      </c>
      <c r="D18" s="23" t="s">
        <v>13</v>
      </c>
      <c r="E18" s="23" t="s">
        <v>11</v>
      </c>
      <c r="F18" s="2" t="s">
        <v>19</v>
      </c>
      <c r="G18" s="2" t="s">
        <v>2</v>
      </c>
      <c r="H18" s="3" t="s">
        <v>3</v>
      </c>
      <c r="I18" s="3" t="s">
        <v>31</v>
      </c>
      <c r="J18" s="3" t="s">
        <v>32</v>
      </c>
      <c r="K18" s="39" t="s">
        <v>33</v>
      </c>
      <c r="L18" s="3" t="s">
        <v>22</v>
      </c>
      <c r="M18" s="39"/>
      <c r="N18" s="16"/>
      <c r="O18" s="17" t="s">
        <v>6</v>
      </c>
      <c r="P18" s="17" t="s">
        <v>5</v>
      </c>
      <c r="Q18" s="17" t="s">
        <v>7</v>
      </c>
      <c r="R18" s="18" t="s">
        <v>8</v>
      </c>
      <c r="S18" s="29"/>
      <c r="W18" s="27"/>
      <c r="X18" s="74" t="s">
        <v>1</v>
      </c>
      <c r="Y18" s="75" t="s">
        <v>51</v>
      </c>
      <c r="Z18" s="75" t="s">
        <v>52</v>
      </c>
      <c r="AA18" s="76" t="s">
        <v>19</v>
      </c>
      <c r="AB18" s="76" t="s">
        <v>2</v>
      </c>
      <c r="AC18" s="39" t="s">
        <v>3</v>
      </c>
      <c r="AD18" s="39" t="s">
        <v>31</v>
      </c>
      <c r="AE18" s="39" t="s">
        <v>4</v>
      </c>
      <c r="AF18" s="39" t="s">
        <v>53</v>
      </c>
      <c r="AG18" s="39" t="s">
        <v>54</v>
      </c>
      <c r="AH18" s="39"/>
      <c r="AI18" s="16"/>
      <c r="AJ18" s="84" t="s">
        <v>6</v>
      </c>
      <c r="AK18" s="84" t="s">
        <v>5</v>
      </c>
      <c r="AL18" s="84" t="s">
        <v>7</v>
      </c>
      <c r="AM18" s="18" t="s">
        <v>8</v>
      </c>
      <c r="AN18" s="29"/>
    </row>
    <row r="19" spans="2:40" ht="15.75" thickBot="1">
      <c r="B19" s="27"/>
      <c r="C19" s="6" t="s">
        <v>34</v>
      </c>
      <c r="D19" s="24" t="s">
        <v>27</v>
      </c>
      <c r="E19" s="24">
        <v>2</v>
      </c>
      <c r="F19" s="72">
        <v>10</v>
      </c>
      <c r="G19" s="72">
        <v>15</v>
      </c>
      <c r="H19" s="57">
        <v>1.17</v>
      </c>
      <c r="I19" s="19">
        <v>1.44</v>
      </c>
      <c r="J19" s="19">
        <v>0.4</v>
      </c>
      <c r="K19" s="19">
        <v>1</v>
      </c>
      <c r="L19" s="19">
        <v>1.3</v>
      </c>
      <c r="M19" s="19"/>
      <c r="N19" s="19"/>
      <c r="O19" s="20">
        <f>STDEV(H19,I19,J19,K19,L19,M19,N19)</f>
        <v>0.40412869237410048</v>
      </c>
      <c r="P19" s="20">
        <f>MAX(H19,I19,J19,K19,L19,M19,N19)-MIN(H19,I19,J19,K19,L19,M19,N19)</f>
        <v>1.04</v>
      </c>
      <c r="Q19" s="20">
        <f>AVERAGE(H19,I19,J19,K19,L19,M19,N19)</f>
        <v>1.0619999999999998</v>
      </c>
      <c r="R19" s="21">
        <f>Q19+0.5</f>
        <v>1.5619999999999998</v>
      </c>
      <c r="S19" s="29"/>
      <c r="W19" s="27"/>
      <c r="X19" s="6" t="s">
        <v>46</v>
      </c>
      <c r="Y19" s="24" t="s">
        <v>55</v>
      </c>
      <c r="Z19" s="24">
        <v>2</v>
      </c>
      <c r="AA19" s="72">
        <v>10</v>
      </c>
      <c r="AB19" s="72">
        <v>15</v>
      </c>
      <c r="AC19" s="57">
        <v>0.18</v>
      </c>
      <c r="AD19" s="19">
        <v>1.33</v>
      </c>
      <c r="AE19" s="19">
        <v>-0.9</v>
      </c>
      <c r="AF19" s="19">
        <v>0.7</v>
      </c>
      <c r="AG19" s="19">
        <v>0</v>
      </c>
      <c r="AH19" s="19"/>
      <c r="AI19" s="19"/>
      <c r="AJ19" s="20">
        <f>STDEV(AC19,AD19,AE19,AF19,AG19,AH19,AI19)</f>
        <v>0.83037340997890818</v>
      </c>
      <c r="AK19" s="20">
        <f>MAX(AC19,AD19,AE19,AF19,AG19,AH19,AI19)-MIN(AC19,AD19,AE19,AF19,AG19,AH19,AI19)</f>
        <v>2.23</v>
      </c>
      <c r="AL19" s="20">
        <f>AVERAGE(AC19,AD19,AE19,AF19,AG19,AH19,AI19)</f>
        <v>0.26200000000000001</v>
      </c>
      <c r="AM19" s="21">
        <f>AL19+0.5</f>
        <v>0.76200000000000001</v>
      </c>
      <c r="AN19" s="29"/>
    </row>
    <row r="20" spans="2:40" ht="15.75" thickBot="1">
      <c r="B20" s="27"/>
      <c r="C20" s="11" t="s">
        <v>35</v>
      </c>
      <c r="D20" s="25" t="s">
        <v>27</v>
      </c>
      <c r="E20" s="25">
        <v>4</v>
      </c>
      <c r="F20" s="12">
        <v>10</v>
      </c>
      <c r="G20" s="12">
        <v>15</v>
      </c>
      <c r="H20" s="58">
        <v>-3.47</v>
      </c>
      <c r="I20" s="22">
        <v>-1.7</v>
      </c>
      <c r="J20" s="22">
        <v>-3.8</v>
      </c>
      <c r="K20" s="22">
        <v>-2.9</v>
      </c>
      <c r="L20" s="22">
        <v>-2</v>
      </c>
      <c r="M20" s="22"/>
      <c r="N20" s="22"/>
      <c r="O20" s="20">
        <f t="shared" ref="O20:O22" si="3">STDEV(H20,I20,J20,K20,L20,M20,N20)</f>
        <v>0.90905445381451278</v>
      </c>
      <c r="P20" s="20">
        <f t="shared" ref="P20:P22" si="4">MAX(H20,I20,J20,K20,L20,M20,N20)-MIN(H20,I20,J20,K20,L20,M20,N20)</f>
        <v>2.0999999999999996</v>
      </c>
      <c r="Q20" s="20">
        <f t="shared" ref="Q20:Q22" si="5">AVERAGE(H20,I20,J20,K20,L20,M20,N20)</f>
        <v>-2.774</v>
      </c>
      <c r="R20" s="21">
        <f t="shared" ref="R20:R22" si="6">Q20+0.5</f>
        <v>-2.274</v>
      </c>
      <c r="S20" s="29"/>
      <c r="W20" s="27"/>
      <c r="X20" s="11" t="s">
        <v>48</v>
      </c>
      <c r="Y20" s="25" t="s">
        <v>27</v>
      </c>
      <c r="Z20" s="25">
        <v>4</v>
      </c>
      <c r="AA20" s="12">
        <v>10</v>
      </c>
      <c r="AB20" s="12">
        <v>15</v>
      </c>
      <c r="AC20" s="58">
        <v>-3.11</v>
      </c>
      <c r="AD20" s="22">
        <v>-1.4100000000000001</v>
      </c>
      <c r="AE20" s="99">
        <v>-4.2</v>
      </c>
      <c r="AF20" s="22">
        <v>-2.5</v>
      </c>
      <c r="AG20" s="98">
        <v>-2.6</v>
      </c>
      <c r="AH20" s="22"/>
      <c r="AI20" s="22"/>
      <c r="AJ20" s="20">
        <f t="shared" ref="AJ20:AJ22" si="7">STDEV(AC20,AD20,AE20,AF20,AG20,AH20,AI20)</f>
        <v>1.0138688278076229</v>
      </c>
      <c r="AK20" s="20">
        <f t="shared" ref="AK20:AK22" si="8">MAX(AC20,AD20,AE20,AF20,AG20,AH20,AI20)-MIN(AC20,AD20,AE20,AF20,AG20,AH20,AI20)</f>
        <v>2.79</v>
      </c>
      <c r="AL20" s="20">
        <f t="shared" ref="AL20:AL22" si="9">AVERAGE(AC20,AD20,AE20,AF20,AG20,AH20,AI20)</f>
        <v>-2.7639999999999998</v>
      </c>
      <c r="AM20" s="21">
        <f t="shared" ref="AM20:AM22" si="10">AL20+0.5</f>
        <v>-2.2639999999999998</v>
      </c>
      <c r="AN20" s="29"/>
    </row>
    <row r="21" spans="2:40" ht="15.75" thickBot="1">
      <c r="B21" s="27"/>
      <c r="C21" s="6" t="s">
        <v>36</v>
      </c>
      <c r="D21" s="24" t="s">
        <v>37</v>
      </c>
      <c r="E21" s="24">
        <v>2</v>
      </c>
      <c r="F21" s="70">
        <v>40</v>
      </c>
      <c r="G21" s="70">
        <v>30</v>
      </c>
      <c r="H21" s="57">
        <v>1.41</v>
      </c>
      <c r="I21" s="19">
        <v>0.78</v>
      </c>
      <c r="J21" s="19">
        <v>0.7</v>
      </c>
      <c r="K21" s="19">
        <v>0.8</v>
      </c>
      <c r="L21" s="19">
        <v>0.9</v>
      </c>
      <c r="M21" s="19"/>
      <c r="N21" s="19"/>
      <c r="O21" s="20">
        <f t="shared" si="3"/>
        <v>0.28411265371327643</v>
      </c>
      <c r="P21" s="20">
        <f t="shared" si="4"/>
        <v>0.71</v>
      </c>
      <c r="Q21" s="20">
        <f t="shared" si="5"/>
        <v>0.91799999999999993</v>
      </c>
      <c r="R21" s="21">
        <f t="shared" si="6"/>
        <v>1.4179999999999999</v>
      </c>
      <c r="S21" s="29"/>
      <c r="W21" s="27"/>
      <c r="X21" s="6" t="s">
        <v>56</v>
      </c>
      <c r="Y21" s="24" t="s">
        <v>29</v>
      </c>
      <c r="Z21" s="24">
        <v>2</v>
      </c>
      <c r="AA21" s="70">
        <v>40</v>
      </c>
      <c r="AB21" s="70">
        <v>30</v>
      </c>
      <c r="AC21" s="57">
        <v>-0.02</v>
      </c>
      <c r="AD21" s="19">
        <v>0.94</v>
      </c>
      <c r="AE21" s="19">
        <v>-0.7</v>
      </c>
      <c r="AF21" s="19">
        <v>0.4</v>
      </c>
      <c r="AG21" s="19">
        <v>-0.2</v>
      </c>
      <c r="AH21" s="19"/>
      <c r="AI21" s="19"/>
      <c r="AJ21" s="20">
        <f t="shared" si="7"/>
        <v>0.62022576534678076</v>
      </c>
      <c r="AK21" s="20">
        <f t="shared" si="8"/>
        <v>1.64</v>
      </c>
      <c r="AL21" s="20">
        <f t="shared" si="9"/>
        <v>8.3999999999999991E-2</v>
      </c>
      <c r="AM21" s="21">
        <f t="shared" si="10"/>
        <v>0.58399999999999996</v>
      </c>
      <c r="AN21" s="29"/>
    </row>
    <row r="22" spans="2:40" ht="15.75" thickBot="1">
      <c r="B22" s="27"/>
      <c r="C22" s="11" t="s">
        <v>38</v>
      </c>
      <c r="D22" s="25" t="s">
        <v>37</v>
      </c>
      <c r="E22" s="25">
        <v>4</v>
      </c>
      <c r="F22" s="12">
        <v>40</v>
      </c>
      <c r="G22" s="12">
        <v>30</v>
      </c>
      <c r="H22" s="58">
        <v>-3.34</v>
      </c>
      <c r="I22" s="22">
        <v>-2.54</v>
      </c>
      <c r="J22" s="22">
        <v>-4.0999999999999996</v>
      </c>
      <c r="K22" s="22">
        <v>-3</v>
      </c>
      <c r="L22" s="22">
        <v>-2.2999999999999998</v>
      </c>
      <c r="M22" s="22"/>
      <c r="N22" s="22"/>
      <c r="O22" s="20">
        <f t="shared" si="3"/>
        <v>0.70914032461847598</v>
      </c>
      <c r="P22" s="20">
        <f t="shared" si="4"/>
        <v>1.7999999999999998</v>
      </c>
      <c r="Q22" s="20">
        <f t="shared" si="5"/>
        <v>-3.056</v>
      </c>
      <c r="R22" s="21">
        <f t="shared" si="6"/>
        <v>-2.556</v>
      </c>
      <c r="S22" s="29"/>
      <c r="W22" s="27"/>
      <c r="X22" s="11" t="s">
        <v>50</v>
      </c>
      <c r="Y22" s="25" t="s">
        <v>29</v>
      </c>
      <c r="Z22" s="25">
        <v>4</v>
      </c>
      <c r="AA22" s="12">
        <v>40</v>
      </c>
      <c r="AB22" s="12">
        <v>30</v>
      </c>
      <c r="AC22" s="58">
        <v>-3.5</v>
      </c>
      <c r="AD22" s="22">
        <v>-1.7799999999999998</v>
      </c>
      <c r="AE22" s="22">
        <v>-4</v>
      </c>
      <c r="AF22" s="22">
        <v>-2.8</v>
      </c>
      <c r="AG22" s="22">
        <v>-2.7</v>
      </c>
      <c r="AH22" s="22"/>
      <c r="AI22" s="22"/>
      <c r="AJ22" s="20">
        <f t="shared" si="7"/>
        <v>0.84538748512146866</v>
      </c>
      <c r="AK22" s="20">
        <f t="shared" si="8"/>
        <v>2.2200000000000002</v>
      </c>
      <c r="AL22" s="20">
        <f t="shared" si="9"/>
        <v>-2.9559999999999995</v>
      </c>
      <c r="AM22" s="21">
        <f t="shared" si="10"/>
        <v>-2.4559999999999995</v>
      </c>
      <c r="AN22" s="29"/>
    </row>
    <row r="23" spans="2:40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W23" s="27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9"/>
    </row>
    <row r="24" spans="2:40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W24" s="27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9"/>
    </row>
    <row r="25" spans="2:40" ht="15.75" thickBot="1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  <c r="W25" s="30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2"/>
    </row>
  </sheetData>
  <dataConsolidate/>
  <mergeCells count="8">
    <mergeCell ref="B2:S2"/>
    <mergeCell ref="W2:AN2"/>
    <mergeCell ref="C6:O6"/>
    <mergeCell ref="C7:Q7"/>
    <mergeCell ref="D17:R17"/>
    <mergeCell ref="X6:AJ6"/>
    <mergeCell ref="X7:AL7"/>
    <mergeCell ref="X17:AM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E3:AJ45"/>
  <sheetViews>
    <sheetView tabSelected="1" zoomScale="80" zoomScaleNormal="80" workbookViewId="0">
      <selection activeCell="V17" sqref="V17"/>
    </sheetView>
  </sheetViews>
  <sheetFormatPr defaultColWidth="8.85546875" defaultRowHeight="15"/>
  <cols>
    <col min="19" max="19" width="14.42578125" bestFit="1" customWidth="1"/>
  </cols>
  <sheetData>
    <row r="3" spans="5:22" ht="18.75" thickBot="1">
      <c r="E3" s="123" t="s">
        <v>118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5:22" ht="16.5" thickBot="1">
      <c r="E4" s="124" t="s">
        <v>99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</row>
    <row r="5" spans="5:22" ht="57.75" thickBot="1">
      <c r="E5" s="1" t="s">
        <v>1</v>
      </c>
      <c r="F5" s="23" t="s">
        <v>100</v>
      </c>
      <c r="G5" s="23" t="s">
        <v>11</v>
      </c>
      <c r="H5" s="2" t="s">
        <v>19</v>
      </c>
      <c r="I5" s="2" t="s">
        <v>2</v>
      </c>
      <c r="J5" s="2" t="s">
        <v>101</v>
      </c>
      <c r="K5" s="3" t="s">
        <v>12</v>
      </c>
      <c r="L5" s="3" t="s">
        <v>21</v>
      </c>
      <c r="M5" s="3" t="s">
        <v>4</v>
      </c>
      <c r="N5" s="39" t="s">
        <v>9</v>
      </c>
      <c r="O5" s="39" t="s">
        <v>22</v>
      </c>
      <c r="P5" s="39" t="s">
        <v>102</v>
      </c>
      <c r="Q5" s="4" t="s">
        <v>5</v>
      </c>
      <c r="R5" s="4" t="s">
        <v>6</v>
      </c>
      <c r="S5" s="5" t="s">
        <v>103</v>
      </c>
    </row>
    <row r="6" spans="5:22" ht="15.75" thickBot="1">
      <c r="E6" s="129" t="s">
        <v>104</v>
      </c>
      <c r="F6" s="135" t="s">
        <v>105</v>
      </c>
      <c r="G6" s="135">
        <v>2</v>
      </c>
      <c r="H6" s="135">
        <v>10</v>
      </c>
      <c r="I6" s="135">
        <v>15</v>
      </c>
      <c r="J6" s="88" t="s">
        <v>106</v>
      </c>
      <c r="K6" s="24">
        <v>7.83</v>
      </c>
      <c r="L6" s="88">
        <v>8.57</v>
      </c>
      <c r="M6" s="88">
        <v>8</v>
      </c>
      <c r="N6" s="88">
        <v>8</v>
      </c>
      <c r="O6" s="88">
        <v>7.5</v>
      </c>
      <c r="P6" s="88">
        <v>9.35</v>
      </c>
      <c r="Q6" s="90">
        <f t="shared" ref="Q6:Q17" si="0">MAX(K6:P6)-MIN(K6:P6)</f>
        <v>1.8499999999999996</v>
      </c>
      <c r="R6" s="115">
        <f t="shared" ref="R6:R17" si="1">STDEV(K6:P6)</f>
        <v>0.65816158097131927</v>
      </c>
      <c r="S6" s="109">
        <f t="shared" ref="S6:S17" si="2">AVERAGE(K6:P6)</f>
        <v>8.2083333333333339</v>
      </c>
      <c r="T6" s="28"/>
      <c r="U6" s="28"/>
      <c r="V6" s="28"/>
    </row>
    <row r="7" spans="5:22" ht="15.75" thickBot="1">
      <c r="E7" s="130"/>
      <c r="F7" s="136"/>
      <c r="G7" s="136"/>
      <c r="H7" s="136"/>
      <c r="I7" s="136"/>
      <c r="J7" s="92" t="s">
        <v>107</v>
      </c>
      <c r="K7" s="93">
        <v>9.73</v>
      </c>
      <c r="L7" s="94">
        <v>10.4</v>
      </c>
      <c r="M7" s="94">
        <v>9.5</v>
      </c>
      <c r="N7" s="94">
        <v>9.6</v>
      </c>
      <c r="O7" s="94">
        <v>9</v>
      </c>
      <c r="P7" s="94">
        <v>9.41</v>
      </c>
      <c r="Q7" s="90">
        <f t="shared" si="0"/>
        <v>1.4000000000000004</v>
      </c>
      <c r="R7" s="115">
        <f t="shared" si="1"/>
        <v>0.46102783719279555</v>
      </c>
      <c r="S7" s="109">
        <f t="shared" si="2"/>
        <v>9.6066666666666674</v>
      </c>
    </row>
    <row r="8" spans="5:22" ht="15.75" thickBot="1">
      <c r="E8" s="131"/>
      <c r="F8" s="137"/>
      <c r="G8" s="137"/>
      <c r="H8" s="137"/>
      <c r="I8" s="137"/>
      <c r="J8" s="111" t="s">
        <v>108</v>
      </c>
      <c r="K8" s="112">
        <f t="shared" ref="K8:P8" si="3">K7-K6</f>
        <v>1.9000000000000004</v>
      </c>
      <c r="L8" s="112">
        <f t="shared" si="3"/>
        <v>1.83</v>
      </c>
      <c r="M8" s="112">
        <f t="shared" si="3"/>
        <v>1.5</v>
      </c>
      <c r="N8" s="112">
        <f t="shared" si="3"/>
        <v>1.5999999999999996</v>
      </c>
      <c r="O8" s="112">
        <f t="shared" si="3"/>
        <v>1.5</v>
      </c>
      <c r="P8" s="112">
        <f t="shared" si="3"/>
        <v>6.0000000000000497E-2</v>
      </c>
      <c r="Q8" s="90">
        <f t="shared" si="0"/>
        <v>1.8399999999999999</v>
      </c>
      <c r="R8" s="115">
        <f t="shared" si="1"/>
        <v>0.67682838789952249</v>
      </c>
      <c r="S8" s="109">
        <f t="shared" si="2"/>
        <v>1.3983333333333334</v>
      </c>
    </row>
    <row r="9" spans="5:22" ht="15.75" thickBot="1">
      <c r="E9" s="132" t="s">
        <v>109</v>
      </c>
      <c r="F9" s="138" t="s">
        <v>105</v>
      </c>
      <c r="G9" s="138">
        <v>4</v>
      </c>
      <c r="H9" s="138">
        <v>10</v>
      </c>
      <c r="I9" s="138">
        <v>15</v>
      </c>
      <c r="J9" s="89" t="s">
        <v>110</v>
      </c>
      <c r="K9" s="93">
        <v>3.73</v>
      </c>
      <c r="L9" s="94">
        <v>5.07</v>
      </c>
      <c r="M9" s="94">
        <v>4.3</v>
      </c>
      <c r="N9" s="94">
        <v>4.0999999999999996</v>
      </c>
      <c r="O9" s="94">
        <v>4.4000000000000004</v>
      </c>
      <c r="P9" s="94"/>
      <c r="Q9" s="90">
        <f t="shared" si="0"/>
        <v>1.3400000000000003</v>
      </c>
      <c r="R9" s="115">
        <f t="shared" si="1"/>
        <v>0.49137562007083424</v>
      </c>
      <c r="S9" s="109">
        <f t="shared" si="2"/>
        <v>4.32</v>
      </c>
    </row>
    <row r="10" spans="5:22" ht="15.75" thickBot="1">
      <c r="E10" s="130"/>
      <c r="F10" s="136"/>
      <c r="G10" s="136"/>
      <c r="H10" s="136"/>
      <c r="I10" s="136"/>
      <c r="J10" s="95" t="s">
        <v>111</v>
      </c>
      <c r="K10" s="13">
        <v>4.9400000000000004</v>
      </c>
      <c r="L10" s="14">
        <v>6.49</v>
      </c>
      <c r="M10" s="14">
        <v>5.4</v>
      </c>
      <c r="N10" s="14">
        <v>4.8</v>
      </c>
      <c r="O10" s="14">
        <v>5.0999999999999996</v>
      </c>
      <c r="P10" s="14"/>
      <c r="Q10" s="90">
        <f t="shared" si="0"/>
        <v>1.6900000000000004</v>
      </c>
      <c r="R10" s="115">
        <f t="shared" si="1"/>
        <v>0.67733300524926765</v>
      </c>
      <c r="S10" s="109">
        <f t="shared" si="2"/>
        <v>5.3459999999999992</v>
      </c>
    </row>
    <row r="11" spans="5:22" ht="15.75" thickBot="1">
      <c r="E11" s="133"/>
      <c r="F11" s="139"/>
      <c r="G11" s="139"/>
      <c r="H11" s="139"/>
      <c r="I11" s="139"/>
      <c r="J11" s="113" t="s">
        <v>108</v>
      </c>
      <c r="K11" s="38">
        <f t="shared" ref="K11:P11" si="4">K10-K9</f>
        <v>1.2100000000000004</v>
      </c>
      <c r="L11" s="38">
        <f t="shared" si="4"/>
        <v>1.42</v>
      </c>
      <c r="M11" s="38">
        <f t="shared" si="4"/>
        <v>1.1000000000000005</v>
      </c>
      <c r="N11" s="38">
        <f t="shared" si="4"/>
        <v>0.70000000000000018</v>
      </c>
      <c r="O11" s="38">
        <f t="shared" si="4"/>
        <v>0.69999999999999929</v>
      </c>
      <c r="P11" s="38">
        <f t="shared" si="4"/>
        <v>0</v>
      </c>
      <c r="Q11" s="90">
        <f t="shared" si="0"/>
        <v>1.42</v>
      </c>
      <c r="R11" s="115">
        <f t="shared" si="1"/>
        <v>0.50682344065759233</v>
      </c>
      <c r="S11" s="109">
        <f t="shared" si="2"/>
        <v>0.85500000000000009</v>
      </c>
    </row>
    <row r="12" spans="5:22" ht="15.75" thickBot="1">
      <c r="E12" s="129" t="s">
        <v>112</v>
      </c>
      <c r="F12" s="135" t="s">
        <v>113</v>
      </c>
      <c r="G12" s="135">
        <v>2</v>
      </c>
      <c r="H12" s="135">
        <v>40</v>
      </c>
      <c r="I12" s="135">
        <v>30</v>
      </c>
      <c r="J12" s="88" t="s">
        <v>114</v>
      </c>
      <c r="K12" s="7">
        <v>11.5</v>
      </c>
      <c r="L12" s="8">
        <v>10.95</v>
      </c>
      <c r="M12" s="8">
        <v>9.8000000000000007</v>
      </c>
      <c r="N12" s="8">
        <v>9.6</v>
      </c>
      <c r="O12" s="8">
        <v>9.5</v>
      </c>
      <c r="P12" s="8"/>
      <c r="Q12" s="90">
        <f t="shared" si="0"/>
        <v>2</v>
      </c>
      <c r="R12" s="115">
        <f t="shared" si="1"/>
        <v>0.89972217934204546</v>
      </c>
      <c r="S12" s="109">
        <f t="shared" si="2"/>
        <v>10.27</v>
      </c>
    </row>
    <row r="13" spans="5:22" ht="15.75" thickBot="1">
      <c r="E13" s="130"/>
      <c r="F13" s="136"/>
      <c r="G13" s="136"/>
      <c r="H13" s="136"/>
      <c r="I13" s="136"/>
      <c r="J13" s="92" t="s">
        <v>111</v>
      </c>
      <c r="K13" s="93">
        <v>12.5</v>
      </c>
      <c r="L13" s="94" t="s">
        <v>121</v>
      </c>
      <c r="M13" s="94">
        <v>10.9</v>
      </c>
      <c r="N13" s="94" t="s">
        <v>121</v>
      </c>
      <c r="O13" s="94" t="s">
        <v>117</v>
      </c>
      <c r="P13" s="94"/>
      <c r="Q13" s="90">
        <f t="shared" si="0"/>
        <v>1.5999999999999996</v>
      </c>
      <c r="R13" s="115">
        <f t="shared" si="1"/>
        <v>1.1313708498984758</v>
      </c>
      <c r="S13" s="109">
        <f t="shared" si="2"/>
        <v>11.7</v>
      </c>
    </row>
    <row r="14" spans="5:22" ht="15.75" thickBot="1">
      <c r="E14" s="131"/>
      <c r="F14" s="137"/>
      <c r="G14" s="137"/>
      <c r="H14" s="137"/>
      <c r="I14" s="137"/>
      <c r="J14" s="92" t="s">
        <v>115</v>
      </c>
      <c r="K14" s="93">
        <f t="shared" ref="K14:P14" si="5">K13-K12</f>
        <v>1</v>
      </c>
      <c r="L14" s="93" t="e">
        <f t="shared" si="5"/>
        <v>#VALUE!</v>
      </c>
      <c r="M14" s="93">
        <f t="shared" si="5"/>
        <v>1.0999999999999996</v>
      </c>
      <c r="N14" s="93" t="e">
        <f t="shared" si="5"/>
        <v>#VALUE!</v>
      </c>
      <c r="O14" s="93" t="e">
        <f t="shared" si="5"/>
        <v>#VALUE!</v>
      </c>
      <c r="P14" s="93">
        <f t="shared" si="5"/>
        <v>0</v>
      </c>
      <c r="Q14" s="90" t="e">
        <f t="shared" si="0"/>
        <v>#VALUE!</v>
      </c>
      <c r="R14" s="115" t="e">
        <f t="shared" si="1"/>
        <v>#VALUE!</v>
      </c>
      <c r="S14" s="109" t="e">
        <f t="shared" si="2"/>
        <v>#VALUE!</v>
      </c>
    </row>
    <row r="15" spans="5:22" ht="15.75" thickBot="1">
      <c r="E15" s="132" t="s">
        <v>116</v>
      </c>
      <c r="F15" s="138" t="s">
        <v>37</v>
      </c>
      <c r="G15" s="138">
        <v>4</v>
      </c>
      <c r="H15" s="138">
        <v>40</v>
      </c>
      <c r="I15" s="138">
        <v>30</v>
      </c>
      <c r="J15" s="92" t="s">
        <v>110</v>
      </c>
      <c r="K15" s="93">
        <v>6.78</v>
      </c>
      <c r="L15" s="94">
        <v>7.08</v>
      </c>
      <c r="M15" s="94">
        <v>6.5</v>
      </c>
      <c r="N15" s="94">
        <v>5.8</v>
      </c>
      <c r="O15" s="94">
        <v>6</v>
      </c>
      <c r="P15" s="94"/>
      <c r="Q15" s="90">
        <f t="shared" si="0"/>
        <v>1.2800000000000002</v>
      </c>
      <c r="R15" s="115">
        <f t="shared" si="1"/>
        <v>0.53190224665816199</v>
      </c>
      <c r="S15" s="109">
        <f t="shared" si="2"/>
        <v>6.4319999999999995</v>
      </c>
    </row>
    <row r="16" spans="5:22" ht="15.75" thickBot="1">
      <c r="E16" s="130"/>
      <c r="F16" s="136"/>
      <c r="G16" s="136"/>
      <c r="H16" s="136"/>
      <c r="I16" s="136"/>
      <c r="J16" s="95" t="s">
        <v>107</v>
      </c>
      <c r="K16" s="13">
        <v>7.78</v>
      </c>
      <c r="L16" s="14" t="s">
        <v>121</v>
      </c>
      <c r="M16" s="14">
        <v>7.6</v>
      </c>
      <c r="N16" s="14" t="s">
        <v>121</v>
      </c>
      <c r="O16" s="94" t="s">
        <v>117</v>
      </c>
      <c r="P16" s="14"/>
      <c r="Q16" s="90">
        <f t="shared" si="0"/>
        <v>0.1800000000000006</v>
      </c>
      <c r="R16" s="115">
        <f t="shared" si="1"/>
        <v>0.12727922061357899</v>
      </c>
      <c r="S16" s="109">
        <f t="shared" si="2"/>
        <v>7.6899999999999995</v>
      </c>
    </row>
    <row r="17" spans="5:20" ht="15.75" thickBot="1">
      <c r="E17" s="133"/>
      <c r="F17" s="139"/>
      <c r="G17" s="139"/>
      <c r="H17" s="139"/>
      <c r="I17" s="139"/>
      <c r="J17" s="95" t="s">
        <v>108</v>
      </c>
      <c r="K17" s="13">
        <f t="shared" ref="K17:P17" si="6">K16-K15</f>
        <v>1</v>
      </c>
      <c r="L17" s="13" t="e">
        <f t="shared" si="6"/>
        <v>#VALUE!</v>
      </c>
      <c r="M17" s="13">
        <f t="shared" si="6"/>
        <v>1.0999999999999996</v>
      </c>
      <c r="N17" s="13" t="e">
        <f t="shared" si="6"/>
        <v>#VALUE!</v>
      </c>
      <c r="O17" s="13" t="e">
        <f t="shared" si="6"/>
        <v>#VALUE!</v>
      </c>
      <c r="P17" s="13">
        <f t="shared" si="6"/>
        <v>0</v>
      </c>
      <c r="Q17" s="90" t="e">
        <f t="shared" si="0"/>
        <v>#VALUE!</v>
      </c>
      <c r="R17" s="115" t="e">
        <f t="shared" si="1"/>
        <v>#VALUE!</v>
      </c>
      <c r="S17" s="109" t="e">
        <f t="shared" si="2"/>
        <v>#VALUE!</v>
      </c>
    </row>
    <row r="18" spans="5:20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5:20"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5:20"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5:20"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8" spans="5:20" ht="18.75" thickBot="1">
      <c r="E28" s="134" t="s">
        <v>120</v>
      </c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</row>
    <row r="29" spans="5:20" ht="16.5" thickBot="1">
      <c r="E29" s="124" t="s">
        <v>99</v>
      </c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6"/>
    </row>
    <row r="30" spans="5:20" ht="57.75" thickBot="1">
      <c r="E30" s="1" t="s">
        <v>1</v>
      </c>
      <c r="F30" s="23" t="s">
        <v>100</v>
      </c>
      <c r="G30" s="23" t="s">
        <v>11</v>
      </c>
      <c r="H30" s="2" t="s">
        <v>19</v>
      </c>
      <c r="I30" s="2" t="s">
        <v>2</v>
      </c>
      <c r="J30" s="2" t="s">
        <v>101</v>
      </c>
      <c r="K30" s="3" t="s">
        <v>12</v>
      </c>
      <c r="L30" s="3" t="s">
        <v>21</v>
      </c>
      <c r="M30" s="3" t="s">
        <v>4</v>
      </c>
      <c r="N30" s="39" t="s">
        <v>9</v>
      </c>
      <c r="O30" s="39" t="s">
        <v>22</v>
      </c>
      <c r="P30" s="39" t="s">
        <v>102</v>
      </c>
      <c r="Q30" s="4" t="s">
        <v>5</v>
      </c>
      <c r="R30" s="4" t="s">
        <v>6</v>
      </c>
      <c r="S30" s="5" t="s">
        <v>103</v>
      </c>
      <c r="T30" s="116" t="s">
        <v>122</v>
      </c>
    </row>
    <row r="31" spans="5:20" ht="15.75" thickBot="1">
      <c r="E31" s="129" t="s">
        <v>104</v>
      </c>
      <c r="F31" s="135" t="s">
        <v>105</v>
      </c>
      <c r="G31" s="135">
        <v>2</v>
      </c>
      <c r="H31" s="135">
        <v>10</v>
      </c>
      <c r="I31" s="135">
        <v>15</v>
      </c>
      <c r="J31" s="88" t="s">
        <v>106</v>
      </c>
      <c r="K31" s="24">
        <v>8.83</v>
      </c>
      <c r="L31" s="88">
        <v>10.57</v>
      </c>
      <c r="M31" s="88">
        <v>9.5</v>
      </c>
      <c r="N31" s="88">
        <v>10.1</v>
      </c>
      <c r="O31" s="88">
        <v>9.5</v>
      </c>
      <c r="P31" s="88">
        <v>11.35</v>
      </c>
      <c r="Q31" s="90">
        <f t="shared" ref="Q31:Q42" si="7">MAX(K31:P31)-MIN(K31:P31)</f>
        <v>2.5199999999999996</v>
      </c>
      <c r="R31" s="90">
        <f t="shared" ref="R31:R42" si="8">STDEV(K31:P31)</f>
        <v>0.89694481435593343</v>
      </c>
      <c r="S31" s="110">
        <f t="shared" ref="S31:S42" si="9">AVERAGE(K31:P31)</f>
        <v>9.9749999999999996</v>
      </c>
      <c r="T31" s="114">
        <f>S31+0.5</f>
        <v>10.475</v>
      </c>
    </row>
    <row r="32" spans="5:20" ht="15.75" thickBot="1">
      <c r="E32" s="130"/>
      <c r="F32" s="136"/>
      <c r="G32" s="136"/>
      <c r="H32" s="136"/>
      <c r="I32" s="136"/>
      <c r="J32" s="92" t="s">
        <v>107</v>
      </c>
      <c r="K32" s="93">
        <v>10.73</v>
      </c>
      <c r="L32" s="94">
        <v>12.4</v>
      </c>
      <c r="M32" s="94">
        <v>11</v>
      </c>
      <c r="N32" s="94">
        <v>11.7</v>
      </c>
      <c r="O32" s="94">
        <v>11</v>
      </c>
      <c r="P32" s="94">
        <v>11.41</v>
      </c>
      <c r="Q32" s="90">
        <f t="shared" si="7"/>
        <v>1.67</v>
      </c>
      <c r="R32" s="90">
        <f t="shared" si="8"/>
        <v>0.60905391113321539</v>
      </c>
      <c r="S32" s="110">
        <f t="shared" si="9"/>
        <v>11.373333333333333</v>
      </c>
      <c r="T32" s="110">
        <f t="shared" ref="T32:T41" si="10">S32+0.5</f>
        <v>11.873333333333333</v>
      </c>
    </row>
    <row r="33" spans="5:36" ht="15.75" thickBot="1">
      <c r="E33" s="131"/>
      <c r="F33" s="137"/>
      <c r="G33" s="137"/>
      <c r="H33" s="137"/>
      <c r="I33" s="137"/>
      <c r="J33" s="111" t="s">
        <v>108</v>
      </c>
      <c r="K33" s="112">
        <f t="shared" ref="K33:P33" si="11">K32-K31</f>
        <v>1.9000000000000004</v>
      </c>
      <c r="L33" s="112">
        <f t="shared" si="11"/>
        <v>1.83</v>
      </c>
      <c r="M33" s="112">
        <f t="shared" si="11"/>
        <v>1.5</v>
      </c>
      <c r="N33" s="112">
        <f t="shared" si="11"/>
        <v>1.5999999999999996</v>
      </c>
      <c r="O33" s="112">
        <f t="shared" si="11"/>
        <v>1.5</v>
      </c>
      <c r="P33" s="112">
        <f t="shared" si="11"/>
        <v>6.0000000000000497E-2</v>
      </c>
      <c r="Q33" s="90">
        <f t="shared" si="7"/>
        <v>1.8399999999999999</v>
      </c>
      <c r="R33" s="90">
        <f t="shared" si="8"/>
        <v>0.67682838789952249</v>
      </c>
      <c r="S33" s="110">
        <f t="shared" si="9"/>
        <v>1.3983333333333334</v>
      </c>
      <c r="T33" s="91"/>
    </row>
    <row r="34" spans="5:36" ht="15.75" thickBot="1">
      <c r="E34" s="132" t="s">
        <v>109</v>
      </c>
      <c r="F34" s="138" t="s">
        <v>105</v>
      </c>
      <c r="G34" s="138">
        <v>4</v>
      </c>
      <c r="H34" s="138">
        <v>10</v>
      </c>
      <c r="I34" s="138">
        <v>15</v>
      </c>
      <c r="J34" s="96" t="s">
        <v>110</v>
      </c>
      <c r="K34" s="93">
        <v>4.7300000000000004</v>
      </c>
      <c r="L34" s="94">
        <v>7.07</v>
      </c>
      <c r="M34" s="94">
        <v>5.8</v>
      </c>
      <c r="N34" s="94">
        <v>6.3</v>
      </c>
      <c r="O34" s="94">
        <v>6.4</v>
      </c>
      <c r="P34" s="94"/>
      <c r="Q34" s="90">
        <f t="shared" si="7"/>
        <v>2.34</v>
      </c>
      <c r="R34" s="90">
        <f t="shared" si="8"/>
        <v>0.87031603455296136</v>
      </c>
      <c r="S34" s="110">
        <f t="shared" si="9"/>
        <v>6.0600000000000005</v>
      </c>
      <c r="T34" s="114">
        <f t="shared" si="10"/>
        <v>6.5600000000000005</v>
      </c>
    </row>
    <row r="35" spans="5:36" ht="15.75" thickBot="1">
      <c r="E35" s="130"/>
      <c r="F35" s="136"/>
      <c r="G35" s="136"/>
      <c r="H35" s="136"/>
      <c r="I35" s="136"/>
      <c r="J35" s="95" t="s">
        <v>111</v>
      </c>
      <c r="K35" s="13">
        <v>5.94</v>
      </c>
      <c r="L35" s="14">
        <v>8.49</v>
      </c>
      <c r="M35" s="14">
        <v>6.9</v>
      </c>
      <c r="N35" s="14">
        <v>7</v>
      </c>
      <c r="O35" s="14">
        <v>7.1</v>
      </c>
      <c r="P35" s="14"/>
      <c r="Q35" s="90">
        <f t="shared" si="7"/>
        <v>2.5499999999999998</v>
      </c>
      <c r="R35" s="90">
        <f t="shared" si="8"/>
        <v>0.91196491160570747</v>
      </c>
      <c r="S35" s="110">
        <f t="shared" si="9"/>
        <v>7.0860000000000003</v>
      </c>
      <c r="T35" s="110">
        <f t="shared" si="10"/>
        <v>7.5860000000000003</v>
      </c>
    </row>
    <row r="36" spans="5:36" ht="15.75" thickBot="1">
      <c r="E36" s="133"/>
      <c r="F36" s="139"/>
      <c r="G36" s="139"/>
      <c r="H36" s="139"/>
      <c r="I36" s="139"/>
      <c r="J36" s="113" t="s">
        <v>108</v>
      </c>
      <c r="K36" s="38">
        <f t="shared" ref="K36:P36" si="12">K35-K34</f>
        <v>1.21</v>
      </c>
      <c r="L36" s="38">
        <f t="shared" si="12"/>
        <v>1.42</v>
      </c>
      <c r="M36" s="38">
        <f t="shared" si="12"/>
        <v>1.1000000000000005</v>
      </c>
      <c r="N36" s="38">
        <f t="shared" si="12"/>
        <v>0.70000000000000018</v>
      </c>
      <c r="O36" s="38">
        <f t="shared" si="12"/>
        <v>0.69999999999999929</v>
      </c>
      <c r="P36" s="38">
        <f t="shared" si="12"/>
        <v>0</v>
      </c>
      <c r="Q36" s="90">
        <f t="shared" si="7"/>
        <v>1.42</v>
      </c>
      <c r="R36" s="90">
        <f t="shared" si="8"/>
        <v>0.50682344065759244</v>
      </c>
      <c r="S36" s="110">
        <f t="shared" si="9"/>
        <v>0.85499999999999998</v>
      </c>
      <c r="T36" s="110"/>
    </row>
    <row r="37" spans="5:36" ht="15.75" thickBot="1">
      <c r="E37" s="129" t="s">
        <v>112</v>
      </c>
      <c r="F37" s="135" t="s">
        <v>37</v>
      </c>
      <c r="G37" s="135">
        <v>2</v>
      </c>
      <c r="H37" s="135">
        <v>40</v>
      </c>
      <c r="I37" s="135">
        <v>30</v>
      </c>
      <c r="J37" s="88" t="s">
        <v>114</v>
      </c>
      <c r="K37" s="7">
        <v>12.5</v>
      </c>
      <c r="L37" s="8">
        <v>12.95</v>
      </c>
      <c r="M37" s="8">
        <v>11.3</v>
      </c>
      <c r="N37" s="8">
        <v>11.8</v>
      </c>
      <c r="O37" s="8">
        <v>11.5</v>
      </c>
      <c r="P37" s="8"/>
      <c r="Q37" s="90">
        <f t="shared" si="7"/>
        <v>1.6499999999999986</v>
      </c>
      <c r="R37" s="90">
        <f t="shared" si="8"/>
        <v>0.69498201415576166</v>
      </c>
      <c r="S37" s="110">
        <f t="shared" si="9"/>
        <v>12.01</v>
      </c>
      <c r="T37" s="114">
        <f t="shared" si="10"/>
        <v>12.51</v>
      </c>
    </row>
    <row r="38" spans="5:36" ht="15.75" thickBot="1">
      <c r="E38" s="130"/>
      <c r="F38" s="136"/>
      <c r="G38" s="136"/>
      <c r="H38" s="136"/>
      <c r="I38" s="136"/>
      <c r="J38" s="92" t="s">
        <v>111</v>
      </c>
      <c r="K38" s="93">
        <v>13.5</v>
      </c>
      <c r="L38" s="94" t="s">
        <v>121</v>
      </c>
      <c r="M38" s="94">
        <v>12.4</v>
      </c>
      <c r="N38" s="94" t="s">
        <v>121</v>
      </c>
      <c r="O38" s="94" t="s">
        <v>121</v>
      </c>
      <c r="P38" s="94"/>
      <c r="Q38" s="90">
        <f t="shared" si="7"/>
        <v>1.0999999999999996</v>
      </c>
      <c r="R38" s="90">
        <f t="shared" si="8"/>
        <v>0.77781745930520196</v>
      </c>
      <c r="S38" s="110">
        <f t="shared" si="9"/>
        <v>12.95</v>
      </c>
      <c r="T38" s="110">
        <f t="shared" si="10"/>
        <v>13.45</v>
      </c>
    </row>
    <row r="39" spans="5:36" ht="15.75" thickBot="1">
      <c r="E39" s="131"/>
      <c r="F39" s="137"/>
      <c r="G39" s="137"/>
      <c r="H39" s="137"/>
      <c r="I39" s="137"/>
      <c r="J39" s="92" t="s">
        <v>115</v>
      </c>
      <c r="K39" s="93">
        <f t="shared" ref="K39:P39" si="13">K38-K37</f>
        <v>1</v>
      </c>
      <c r="L39" s="93" t="e">
        <f t="shared" si="13"/>
        <v>#VALUE!</v>
      </c>
      <c r="M39" s="93">
        <f t="shared" si="13"/>
        <v>1.0999999999999996</v>
      </c>
      <c r="N39" s="93" t="e">
        <f t="shared" si="13"/>
        <v>#VALUE!</v>
      </c>
      <c r="O39" s="93" t="e">
        <f t="shared" si="13"/>
        <v>#VALUE!</v>
      </c>
      <c r="P39" s="93">
        <f t="shared" si="13"/>
        <v>0</v>
      </c>
      <c r="Q39" s="90" t="e">
        <f t="shared" si="7"/>
        <v>#VALUE!</v>
      </c>
      <c r="R39" s="90" t="e">
        <f t="shared" si="8"/>
        <v>#VALUE!</v>
      </c>
      <c r="S39" s="110" t="e">
        <f t="shared" si="9"/>
        <v>#VALUE!</v>
      </c>
      <c r="T39" s="110"/>
    </row>
    <row r="40" spans="5:36" ht="15.75" thickBot="1">
      <c r="E40" s="132" t="s">
        <v>116</v>
      </c>
      <c r="F40" s="138" t="s">
        <v>37</v>
      </c>
      <c r="G40" s="138">
        <v>4</v>
      </c>
      <c r="H40" s="138">
        <v>40</v>
      </c>
      <c r="I40" s="138">
        <v>30</v>
      </c>
      <c r="J40" s="92" t="s">
        <v>110</v>
      </c>
      <c r="K40" s="93">
        <v>7.78</v>
      </c>
      <c r="L40" s="94">
        <v>9.08</v>
      </c>
      <c r="M40" s="94">
        <v>8</v>
      </c>
      <c r="N40" s="94">
        <v>8</v>
      </c>
      <c r="O40" s="94">
        <v>8</v>
      </c>
      <c r="P40" s="94"/>
      <c r="Q40" s="90">
        <f t="shared" si="7"/>
        <v>1.2999999999999998</v>
      </c>
      <c r="R40" s="90">
        <f t="shared" si="8"/>
        <v>0.51644941669054101</v>
      </c>
      <c r="S40" s="110">
        <f t="shared" si="9"/>
        <v>8.1720000000000006</v>
      </c>
      <c r="T40" s="114">
        <f t="shared" si="10"/>
        <v>8.6720000000000006</v>
      </c>
    </row>
    <row r="41" spans="5:36" ht="15.75" thickBot="1">
      <c r="E41" s="130"/>
      <c r="F41" s="136"/>
      <c r="G41" s="136"/>
      <c r="H41" s="136"/>
      <c r="I41" s="136"/>
      <c r="J41" s="95" t="s">
        <v>107</v>
      </c>
      <c r="K41" s="13">
        <v>8.7799999999999994</v>
      </c>
      <c r="L41" s="14" t="s">
        <v>121</v>
      </c>
      <c r="M41" s="14">
        <v>9.1</v>
      </c>
      <c r="N41" s="14" t="s">
        <v>121</v>
      </c>
      <c r="O41" s="14" t="s">
        <v>121</v>
      </c>
      <c r="P41" s="14"/>
      <c r="Q41" s="90">
        <f t="shared" si="7"/>
        <v>0.32000000000000028</v>
      </c>
      <c r="R41" s="90">
        <f t="shared" si="8"/>
        <v>0.22627416997969541</v>
      </c>
      <c r="S41" s="110">
        <f t="shared" si="9"/>
        <v>8.94</v>
      </c>
      <c r="T41" s="110">
        <f t="shared" si="10"/>
        <v>9.44</v>
      </c>
    </row>
    <row r="42" spans="5:36" ht="15.75" thickBot="1">
      <c r="E42" s="133"/>
      <c r="F42" s="139"/>
      <c r="G42" s="139"/>
      <c r="H42" s="139"/>
      <c r="I42" s="139"/>
      <c r="J42" s="95" t="s">
        <v>108</v>
      </c>
      <c r="K42" s="13">
        <f t="shared" ref="K42:P42" si="14">K41-K40</f>
        <v>0.99999999999999911</v>
      </c>
      <c r="L42" s="13" t="e">
        <f t="shared" si="14"/>
        <v>#VALUE!</v>
      </c>
      <c r="M42" s="13">
        <f t="shared" si="14"/>
        <v>1.0999999999999996</v>
      </c>
      <c r="N42" s="13" t="e">
        <f t="shared" si="14"/>
        <v>#VALUE!</v>
      </c>
      <c r="O42" s="13" t="e">
        <f t="shared" si="14"/>
        <v>#VALUE!</v>
      </c>
      <c r="P42" s="13">
        <f t="shared" si="14"/>
        <v>0</v>
      </c>
      <c r="Q42" s="90" t="e">
        <f t="shared" si="7"/>
        <v>#VALUE!</v>
      </c>
      <c r="R42" s="90" t="e">
        <f t="shared" si="8"/>
        <v>#VALUE!</v>
      </c>
      <c r="S42" s="110" t="e">
        <f t="shared" si="9"/>
        <v>#VALUE!</v>
      </c>
      <c r="T42" s="110"/>
    </row>
    <row r="43" spans="5:36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5:36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5:36"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</sheetData>
  <mergeCells count="44">
    <mergeCell ref="E3:P3"/>
    <mergeCell ref="E4:S4"/>
    <mergeCell ref="E6:E8"/>
    <mergeCell ref="F6:F8"/>
    <mergeCell ref="G6:G8"/>
    <mergeCell ref="H6:H8"/>
    <mergeCell ref="I6:I8"/>
    <mergeCell ref="E12:E14"/>
    <mergeCell ref="F12:F14"/>
    <mergeCell ref="G12:G14"/>
    <mergeCell ref="H12:H14"/>
    <mergeCell ref="I12:I14"/>
    <mergeCell ref="E9:E11"/>
    <mergeCell ref="F9:F11"/>
    <mergeCell ref="G9:G11"/>
    <mergeCell ref="H9:H11"/>
    <mergeCell ref="I9:I11"/>
    <mergeCell ref="E15:E17"/>
    <mergeCell ref="F15:F17"/>
    <mergeCell ref="G15:G17"/>
    <mergeCell ref="H15:H17"/>
    <mergeCell ref="I15:I17"/>
    <mergeCell ref="G34:G36"/>
    <mergeCell ref="H34:H36"/>
    <mergeCell ref="I34:I36"/>
    <mergeCell ref="E31:E33"/>
    <mergeCell ref="E34:E36"/>
    <mergeCell ref="F34:F36"/>
    <mergeCell ref="E29:T29"/>
    <mergeCell ref="E37:E39"/>
    <mergeCell ref="E40:E42"/>
    <mergeCell ref="E28:S28"/>
    <mergeCell ref="F37:F39"/>
    <mergeCell ref="G37:G39"/>
    <mergeCell ref="H37:H39"/>
    <mergeCell ref="I37:I39"/>
    <mergeCell ref="F40:F42"/>
    <mergeCell ref="G40:G42"/>
    <mergeCell ref="H40:H42"/>
    <mergeCell ref="I40:I42"/>
    <mergeCell ref="F31:F33"/>
    <mergeCell ref="G31:G33"/>
    <mergeCell ref="H31:H33"/>
    <mergeCell ref="I31:I3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O44"/>
  <sheetViews>
    <sheetView zoomScale="70" zoomScaleNormal="70" workbookViewId="0">
      <selection activeCell="AK35" sqref="AK35"/>
    </sheetView>
  </sheetViews>
  <sheetFormatPr defaultColWidth="8.85546875" defaultRowHeight="15"/>
  <sheetData>
    <row r="1" spans="2:41" ht="15.75" thickBot="1"/>
    <row r="2" spans="2:41" ht="20.25">
      <c r="B2" s="117" t="s">
        <v>58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26"/>
      <c r="X2" s="120" t="s">
        <v>83</v>
      </c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2"/>
    </row>
    <row r="3" spans="2:4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  <c r="X3" s="27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9"/>
    </row>
    <row r="4" spans="2:41" ht="18.75" thickBot="1">
      <c r="B4" s="27"/>
      <c r="C4" s="123" t="s">
        <v>59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28"/>
      <c r="Q4" s="28"/>
      <c r="R4" s="28"/>
      <c r="S4" s="29"/>
      <c r="X4" s="27"/>
      <c r="Y4" s="123" t="s">
        <v>14</v>
      </c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28"/>
      <c r="AM4" s="28"/>
      <c r="AN4" s="28"/>
      <c r="AO4" s="29"/>
    </row>
    <row r="5" spans="2:41" ht="16.5" thickBot="1">
      <c r="B5" s="27"/>
      <c r="C5" s="124" t="s">
        <v>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/>
      <c r="R5" s="28"/>
      <c r="S5" s="29"/>
      <c r="X5" s="27"/>
      <c r="Y5" s="124" t="s">
        <v>84</v>
      </c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6"/>
      <c r="AN5" s="28"/>
      <c r="AO5" s="29"/>
    </row>
    <row r="6" spans="2:41" ht="57.75" thickBot="1">
      <c r="B6" s="27"/>
      <c r="C6" s="40" t="s">
        <v>1</v>
      </c>
      <c r="D6" s="41" t="s">
        <v>60</v>
      </c>
      <c r="E6" s="41" t="s">
        <v>61</v>
      </c>
      <c r="F6" s="42" t="s">
        <v>62</v>
      </c>
      <c r="G6" s="42" t="s">
        <v>2</v>
      </c>
      <c r="H6" s="87" t="s">
        <v>63</v>
      </c>
      <c r="I6" s="87" t="s">
        <v>64</v>
      </c>
      <c r="J6" s="87" t="s">
        <v>4</v>
      </c>
      <c r="K6" s="87" t="s">
        <v>9</v>
      </c>
      <c r="L6" s="43" t="s">
        <v>82</v>
      </c>
      <c r="M6" s="87"/>
      <c r="N6" s="43"/>
      <c r="O6" s="44" t="s">
        <v>5</v>
      </c>
      <c r="P6" s="44" t="s">
        <v>6</v>
      </c>
      <c r="Q6" s="45" t="s">
        <v>65</v>
      </c>
      <c r="R6" s="28"/>
      <c r="S6" s="29"/>
      <c r="X6" s="27"/>
      <c r="Y6" s="1" t="s">
        <v>1</v>
      </c>
      <c r="Z6" s="23" t="s">
        <v>85</v>
      </c>
      <c r="AA6" s="23" t="s">
        <v>11</v>
      </c>
      <c r="AB6" s="2" t="s">
        <v>19</v>
      </c>
      <c r="AC6" s="2" t="s">
        <v>2</v>
      </c>
      <c r="AD6" s="39" t="s">
        <v>12</v>
      </c>
      <c r="AE6" s="39" t="s">
        <v>86</v>
      </c>
      <c r="AF6" s="39" t="s">
        <v>87</v>
      </c>
      <c r="AG6" s="39" t="s">
        <v>88</v>
      </c>
      <c r="AH6" s="39" t="s">
        <v>22</v>
      </c>
      <c r="AI6" s="39"/>
      <c r="AJ6" s="3"/>
      <c r="AK6" s="4" t="s">
        <v>5</v>
      </c>
      <c r="AL6" s="4" t="s">
        <v>6</v>
      </c>
      <c r="AM6" s="5" t="s">
        <v>23</v>
      </c>
      <c r="AN6" s="28"/>
      <c r="AO6" s="29"/>
    </row>
    <row r="7" spans="2:41" ht="15.75" thickBot="1">
      <c r="B7" s="27"/>
      <c r="C7" s="11" t="s">
        <v>66</v>
      </c>
      <c r="D7" s="25" t="s">
        <v>29</v>
      </c>
      <c r="E7" s="25">
        <v>2</v>
      </c>
      <c r="F7" s="12">
        <v>100</v>
      </c>
      <c r="G7" s="12">
        <v>120</v>
      </c>
      <c r="H7" s="46">
        <v>-5.44</v>
      </c>
      <c r="I7" s="47">
        <v>-5.64</v>
      </c>
      <c r="J7" s="48">
        <v>-6.9</v>
      </c>
      <c r="K7" s="48">
        <v>-5.5</v>
      </c>
      <c r="L7" s="48">
        <v>-4.0999999999999996</v>
      </c>
      <c r="M7" s="48"/>
      <c r="N7" s="47"/>
      <c r="O7" s="49">
        <f>MAX($H7,$I7,$J7,$K7,$L7,$M7,$N7)-MIN($H7,$I7,$J7,$K7,$L7,$M7,$N7)</f>
        <v>2.8000000000000007</v>
      </c>
      <c r="P7" s="49">
        <f>STDEV($H7,$I7,$J7,$K7,$L7,$M7,$N7)</f>
        <v>0.99271345311726411</v>
      </c>
      <c r="Q7" s="50">
        <f t="shared" ref="Q7" si="0">AVERAGE($H7,$I7,$J7,$K7,$L7,$M7,$N7)</f>
        <v>-5.516</v>
      </c>
      <c r="R7" s="28"/>
      <c r="S7" s="29"/>
      <c r="X7" s="27"/>
      <c r="Y7" s="51" t="s">
        <v>89</v>
      </c>
      <c r="Z7" s="52" t="s">
        <v>29</v>
      </c>
      <c r="AA7" s="52">
        <v>2</v>
      </c>
      <c r="AB7" s="59">
        <v>100</v>
      </c>
      <c r="AC7" s="59">
        <v>120</v>
      </c>
      <c r="AD7" s="60">
        <v>-1.08</v>
      </c>
      <c r="AE7" s="55">
        <v>-0.4</v>
      </c>
      <c r="AF7" s="55">
        <v>-1.5</v>
      </c>
      <c r="AG7" s="55">
        <v>-0.2</v>
      </c>
      <c r="AH7" s="55">
        <v>-0.9</v>
      </c>
      <c r="AI7" s="55"/>
      <c r="AJ7" s="54"/>
      <c r="AK7" s="15">
        <f t="shared" ref="AK7" si="1">MAX(AD7:AJ7)-MIN(AD7:AJ7)</f>
        <v>1.3</v>
      </c>
      <c r="AL7" s="15">
        <f t="shared" ref="AL7" si="2">STDEV(AD7:AJ7)</f>
        <v>0.52371748109071181</v>
      </c>
      <c r="AM7" s="61">
        <f t="shared" ref="AM7" si="3">AVERAGE(AD7:AJ7)</f>
        <v>-0.81600000000000006</v>
      </c>
      <c r="AN7" s="28"/>
      <c r="AO7" s="29"/>
    </row>
    <row r="8" spans="2:41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X8" s="27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9"/>
    </row>
    <row r="9" spans="2:4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X9" s="27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9"/>
    </row>
    <row r="10" spans="2:41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X10" s="27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9"/>
    </row>
    <row r="11" spans="2:41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X11" s="27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9"/>
    </row>
    <row r="12" spans="2:41" ht="18.75" thickBo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X12" s="27"/>
      <c r="Y12" s="28"/>
      <c r="Z12" s="127" t="s">
        <v>90</v>
      </c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29"/>
    </row>
    <row r="13" spans="2:41" ht="57.75" thickBot="1">
      <c r="B13" s="27"/>
      <c r="C13" s="123" t="s">
        <v>67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28"/>
      <c r="Q13" s="28"/>
      <c r="R13" s="28"/>
      <c r="S13" s="29"/>
      <c r="X13" s="27"/>
      <c r="Y13" s="1" t="s">
        <v>1</v>
      </c>
      <c r="Z13" s="23" t="s">
        <v>13</v>
      </c>
      <c r="AA13" s="23" t="s">
        <v>91</v>
      </c>
      <c r="AB13" s="2" t="s">
        <v>92</v>
      </c>
      <c r="AC13" s="2" t="s">
        <v>2</v>
      </c>
      <c r="AD13" s="39" t="s">
        <v>3</v>
      </c>
      <c r="AE13" s="39" t="s">
        <v>93</v>
      </c>
      <c r="AF13" s="39" t="s">
        <v>94</v>
      </c>
      <c r="AG13" s="39" t="s">
        <v>95</v>
      </c>
      <c r="AH13" s="39" t="s">
        <v>96</v>
      </c>
      <c r="AI13" s="39"/>
      <c r="AJ13" s="16"/>
      <c r="AK13" s="17" t="s">
        <v>6</v>
      </c>
      <c r="AL13" s="17" t="s">
        <v>5</v>
      </c>
      <c r="AM13" s="17" t="s">
        <v>7</v>
      </c>
      <c r="AN13" s="18" t="s">
        <v>8</v>
      </c>
      <c r="AO13" s="29"/>
    </row>
    <row r="14" spans="2:41" ht="16.5" thickBot="1">
      <c r="B14" s="27"/>
      <c r="C14" s="124" t="s">
        <v>0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6"/>
      <c r="R14" s="28"/>
      <c r="S14" s="29"/>
      <c r="X14" s="27"/>
      <c r="Y14" s="51" t="s">
        <v>97</v>
      </c>
      <c r="Z14" s="52" t="s">
        <v>98</v>
      </c>
      <c r="AA14" s="52">
        <v>2</v>
      </c>
      <c r="AB14" s="59">
        <v>100</v>
      </c>
      <c r="AC14" s="59">
        <v>120</v>
      </c>
      <c r="AD14" s="65">
        <v>-0.08</v>
      </c>
      <c r="AE14" s="62">
        <v>1.6</v>
      </c>
      <c r="AF14" s="62">
        <v>0</v>
      </c>
      <c r="AG14" s="62">
        <v>1.8</v>
      </c>
      <c r="AH14" s="62">
        <v>0.6</v>
      </c>
      <c r="AI14" s="62"/>
      <c r="AJ14" s="62"/>
      <c r="AK14" s="63">
        <f>STDEV(AD14,AE14,AF14,AG14,AH14,AI14,AJ14)</f>
        <v>0.87936340610694064</v>
      </c>
      <c r="AL14" s="63">
        <f>MAX(AD14,AE14,AF14,AG14,AH14,AI14,AJ14)-MIN(AB14,AC14,AD14,AE14,AF14,AG14,AH14,AI14,AJ14)</f>
        <v>1.8800000000000001</v>
      </c>
      <c r="AM14" s="63">
        <f>AVERAGE(AD14,AE14,AF14,AG14,AH14,AI14,AJ14)</f>
        <v>0.78400000000000003</v>
      </c>
      <c r="AN14" s="64">
        <f>AM14+0.5</f>
        <v>1.284</v>
      </c>
      <c r="AO14" s="29"/>
    </row>
    <row r="15" spans="2:41" ht="57.75" thickBot="1">
      <c r="B15" s="27"/>
      <c r="C15" s="1" t="s">
        <v>1</v>
      </c>
      <c r="D15" s="23" t="s">
        <v>60</v>
      </c>
      <c r="E15" s="23" t="s">
        <v>61</v>
      </c>
      <c r="F15" s="2" t="s">
        <v>62</v>
      </c>
      <c r="G15" s="2" t="s">
        <v>2</v>
      </c>
      <c r="H15" s="3" t="s">
        <v>12</v>
      </c>
      <c r="I15" s="3" t="s">
        <v>31</v>
      </c>
      <c r="J15" s="3" t="s">
        <v>4</v>
      </c>
      <c r="K15" s="3" t="s">
        <v>68</v>
      </c>
      <c r="L15" s="3" t="s">
        <v>69</v>
      </c>
      <c r="M15" s="3"/>
      <c r="N15" s="3"/>
      <c r="O15" s="4" t="s">
        <v>5</v>
      </c>
      <c r="P15" s="4" t="s">
        <v>6</v>
      </c>
      <c r="Q15" s="5" t="s">
        <v>65</v>
      </c>
      <c r="R15" s="28"/>
      <c r="S15" s="29"/>
      <c r="X15" s="27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9"/>
    </row>
    <row r="16" spans="2:41" ht="15.75" thickBot="1">
      <c r="B16" s="27"/>
      <c r="C16" s="51" t="s">
        <v>16</v>
      </c>
      <c r="D16" s="52" t="s">
        <v>70</v>
      </c>
      <c r="E16" s="52">
        <v>2</v>
      </c>
      <c r="F16" s="71">
        <v>100</v>
      </c>
      <c r="G16" s="71">
        <v>120</v>
      </c>
      <c r="H16" s="53">
        <v>-3.27</v>
      </c>
      <c r="I16" s="54">
        <v>-3.11</v>
      </c>
      <c r="J16" s="54">
        <v>-3.8</v>
      </c>
      <c r="K16" s="55">
        <v>-3.5</v>
      </c>
      <c r="L16" s="55">
        <v>-2.9</v>
      </c>
      <c r="M16" s="55"/>
      <c r="N16" s="54"/>
      <c r="O16" s="15">
        <f t="shared" ref="O16" si="4">MAX($H16,$I16,$J16,$K16,$L16,$M16,$N16)-MIN($H16,$I16,$J16,$K16,$L16,$M16,$N16)</f>
        <v>0.89999999999999991</v>
      </c>
      <c r="P16" s="15">
        <f t="shared" ref="P16" si="5">STDEV($H16,$I16,$J16,$K16,$L16,$M16,$N16)</f>
        <v>0.34846807601271024</v>
      </c>
      <c r="Q16" s="56">
        <f t="shared" ref="Q16" si="6">AVERAGE($H16,$I16,$J16,$K16,$L16,$M16,$N16)</f>
        <v>-3.3159999999999998</v>
      </c>
      <c r="R16" s="28"/>
      <c r="S16" s="29"/>
      <c r="X16" s="30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</row>
    <row r="17" spans="2:19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</row>
    <row r="18" spans="2:19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</row>
    <row r="19" spans="2:19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</row>
    <row r="20" spans="2:19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</row>
    <row r="21" spans="2:19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2:19" ht="18.75" thickBot="1">
      <c r="B22" s="27"/>
      <c r="C22" s="123" t="s">
        <v>17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28"/>
      <c r="Q22" s="28"/>
      <c r="R22" s="28"/>
      <c r="S22" s="29"/>
    </row>
    <row r="23" spans="2:19" ht="16.5" thickBot="1">
      <c r="B23" s="27"/>
      <c r="C23" s="124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 s="28"/>
      <c r="S23" s="29"/>
    </row>
    <row r="24" spans="2:19" ht="57.75" thickBot="1">
      <c r="B24" s="27"/>
      <c r="C24" s="1" t="s">
        <v>1</v>
      </c>
      <c r="D24" s="23" t="s">
        <v>60</v>
      </c>
      <c r="E24" s="23" t="s">
        <v>61</v>
      </c>
      <c r="F24" s="2" t="s">
        <v>62</v>
      </c>
      <c r="G24" s="2" t="s">
        <v>2</v>
      </c>
      <c r="H24" s="3" t="s">
        <v>63</v>
      </c>
      <c r="I24" s="3" t="s">
        <v>64</v>
      </c>
      <c r="J24" s="3" t="s">
        <v>71</v>
      </c>
      <c r="K24" s="39" t="s">
        <v>9</v>
      </c>
      <c r="L24" s="3" t="s">
        <v>22</v>
      </c>
      <c r="M24" s="3"/>
      <c r="N24" s="3"/>
      <c r="O24" s="4" t="s">
        <v>5</v>
      </c>
      <c r="P24" s="4" t="s">
        <v>6</v>
      </c>
      <c r="Q24" s="5" t="s">
        <v>23</v>
      </c>
      <c r="R24" s="28"/>
      <c r="S24" s="29"/>
    </row>
    <row r="25" spans="2:19" ht="15.75" thickBot="1">
      <c r="B25" s="27"/>
      <c r="C25" s="51" t="s">
        <v>72</v>
      </c>
      <c r="D25" s="52" t="s">
        <v>70</v>
      </c>
      <c r="E25" s="52">
        <v>2</v>
      </c>
      <c r="F25" s="71">
        <v>100</v>
      </c>
      <c r="G25" s="71">
        <v>120</v>
      </c>
      <c r="H25" s="53">
        <v>-1.62</v>
      </c>
      <c r="I25" s="54">
        <v>-1.36</v>
      </c>
      <c r="J25" s="54">
        <v>-1.9</v>
      </c>
      <c r="K25" s="55">
        <v>-1.9</v>
      </c>
      <c r="L25" s="55">
        <v>-1.1000000000000001</v>
      </c>
      <c r="M25" s="55"/>
      <c r="N25" s="54"/>
      <c r="O25" s="15">
        <f t="shared" ref="O25" si="7">MAX($H25,$I25,$J25,$K25,$L25,$M25,$N25)-MIN($H25,$I25,$J25,$K25,$L25,$M25,$N25)</f>
        <v>0.79999999999999982</v>
      </c>
      <c r="P25" s="15">
        <f t="shared" ref="P25" si="8">STDEV($H25,$I25,$J25,$K25,$L25,$M25,$N25)</f>
        <v>0.34825278175486207</v>
      </c>
      <c r="Q25" s="56">
        <f t="shared" ref="Q25" si="9">AVERAGE($H25,$I25,$J25,$K25,$L25,$M25,$N25)</f>
        <v>-1.5760000000000001</v>
      </c>
      <c r="R25" s="28"/>
      <c r="S25" s="29"/>
    </row>
    <row r="26" spans="2:19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9"/>
    </row>
    <row r="27" spans="2:19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</row>
    <row r="28" spans="2:19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</row>
    <row r="29" spans="2:19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</row>
    <row r="30" spans="2:19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2:19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9"/>
    </row>
    <row r="32" spans="2:19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2:19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</row>
    <row r="34" spans="2:19" ht="18.75" thickBot="1">
      <c r="B34" s="27"/>
      <c r="C34" s="28"/>
      <c r="D34" s="127" t="s">
        <v>73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29"/>
    </row>
    <row r="35" spans="2:19" ht="57.75" thickBot="1">
      <c r="B35" s="27"/>
      <c r="C35" s="1" t="s">
        <v>1</v>
      </c>
      <c r="D35" s="23" t="s">
        <v>74</v>
      </c>
      <c r="E35" s="23" t="s">
        <v>75</v>
      </c>
      <c r="F35" s="2" t="s">
        <v>76</v>
      </c>
      <c r="G35" s="2" t="s">
        <v>2</v>
      </c>
      <c r="H35" s="39" t="s">
        <v>3</v>
      </c>
      <c r="I35" s="39" t="s">
        <v>31</v>
      </c>
      <c r="J35" s="39" t="s">
        <v>77</v>
      </c>
      <c r="K35" s="39" t="s">
        <v>78</v>
      </c>
      <c r="L35" s="39" t="s">
        <v>22</v>
      </c>
      <c r="M35" s="39"/>
      <c r="N35" s="16"/>
      <c r="O35" s="17" t="s">
        <v>6</v>
      </c>
      <c r="P35" s="17" t="s">
        <v>5</v>
      </c>
      <c r="Q35" s="17" t="s">
        <v>7</v>
      </c>
      <c r="R35" s="18" t="s">
        <v>8</v>
      </c>
      <c r="S35" s="29"/>
    </row>
    <row r="36" spans="2:19" ht="15.75" thickBot="1">
      <c r="B36" s="27"/>
      <c r="C36" s="1" t="s">
        <v>15</v>
      </c>
      <c r="D36" s="23" t="s">
        <v>29</v>
      </c>
      <c r="E36" s="23">
        <v>2</v>
      </c>
      <c r="F36" s="2">
        <v>100</v>
      </c>
      <c r="G36" s="73">
        <v>120</v>
      </c>
      <c r="H36" s="54">
        <v>-4.4400000000000004</v>
      </c>
      <c r="I36" s="54">
        <v>-3.64</v>
      </c>
      <c r="J36" s="54">
        <v>-5.4</v>
      </c>
      <c r="K36" s="54">
        <v>-3.5</v>
      </c>
      <c r="L36" s="54">
        <v>-2.6</v>
      </c>
      <c r="M36" s="54"/>
      <c r="N36" s="16"/>
      <c r="O36" s="69">
        <f>STDEV(H36,I36,J36,K36,L36,M36,N36)</f>
        <v>1.0556893482459679</v>
      </c>
      <c r="P36" s="20">
        <f>MAX(H36,I36,J36,K36,L36,M36,N36)-MIN(H36,I36,J36,K36,L36,M36,N36)</f>
        <v>2.8000000000000003</v>
      </c>
      <c r="Q36" s="20">
        <f>AVERAGE(H36,I36,J36,K36,L36,M36,N36)</f>
        <v>-3.9160000000000004</v>
      </c>
      <c r="R36" s="21">
        <f>Q36+0.5</f>
        <v>-3.4160000000000004</v>
      </c>
      <c r="S36" s="29"/>
    </row>
    <row r="37" spans="2:19" ht="15.75" thickBot="1">
      <c r="B37" s="27"/>
      <c r="C37" s="100" t="s">
        <v>79</v>
      </c>
      <c r="D37" s="101" t="s">
        <v>80</v>
      </c>
      <c r="E37" s="101">
        <v>2</v>
      </c>
      <c r="F37" s="102">
        <v>100</v>
      </c>
      <c r="G37" s="103">
        <v>120</v>
      </c>
      <c r="H37" s="104">
        <v>-2.27</v>
      </c>
      <c r="I37" s="104">
        <v>-1.1100000000000001</v>
      </c>
      <c r="J37" s="104">
        <v>-2.2999999999999998</v>
      </c>
      <c r="K37" s="104">
        <v>-1.5</v>
      </c>
      <c r="L37" s="104">
        <v>-0.9</v>
      </c>
      <c r="M37" s="104"/>
      <c r="N37" s="105"/>
      <c r="O37" s="106">
        <f t="shared" ref="O37:O38" si="10">STDEV(H37,I37,J37,K37,L37,M37,N37)</f>
        <v>0.64763415598623253</v>
      </c>
      <c r="P37" s="107">
        <f t="shared" ref="P37:P38" si="11">MAX(H37,I37,J37,K37,L37,M37,N37)-MIN(H37,I37,J37,K37,L37,M37,N37)</f>
        <v>1.4</v>
      </c>
      <c r="Q37" s="107">
        <f t="shared" ref="Q37:Q38" si="12">AVERAGE(H37,I37,J37,K37,L37,M37,N37)</f>
        <v>-1.6160000000000001</v>
      </c>
      <c r="R37" s="108">
        <f t="shared" ref="R37:R38" si="13">Q37+0.5</f>
        <v>-1.1160000000000001</v>
      </c>
      <c r="S37" s="29"/>
    </row>
    <row r="38" spans="2:19" ht="15.75" thickBot="1">
      <c r="B38" s="27"/>
      <c r="C38" s="51" t="s">
        <v>81</v>
      </c>
      <c r="D38" s="52" t="s">
        <v>80</v>
      </c>
      <c r="E38" s="52">
        <v>2</v>
      </c>
      <c r="F38" s="59">
        <v>100</v>
      </c>
      <c r="G38" s="73">
        <v>120</v>
      </c>
      <c r="H38" s="54">
        <v>-0.62</v>
      </c>
      <c r="I38" s="54">
        <v>0.64</v>
      </c>
      <c r="J38" s="54">
        <v>-0.4</v>
      </c>
      <c r="K38" s="54">
        <v>0.1</v>
      </c>
      <c r="L38" s="54">
        <v>0.9</v>
      </c>
      <c r="M38" s="54"/>
      <c r="N38" s="62"/>
      <c r="O38" s="69">
        <f t="shared" si="10"/>
        <v>0.6513677916507693</v>
      </c>
      <c r="P38" s="20">
        <f t="shared" si="11"/>
        <v>1.52</v>
      </c>
      <c r="Q38" s="20">
        <f t="shared" si="12"/>
        <v>0.124</v>
      </c>
      <c r="R38" s="21">
        <f t="shared" si="13"/>
        <v>0.624</v>
      </c>
      <c r="S38" s="29"/>
    </row>
    <row r="39" spans="2:19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9"/>
    </row>
    <row r="40" spans="2:19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2:19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</row>
    <row r="42" spans="2:19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9"/>
    </row>
    <row r="43" spans="2:19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</row>
    <row r="44" spans="2:19" ht="15.75" thickBot="1"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2"/>
    </row>
  </sheetData>
  <mergeCells count="12">
    <mergeCell ref="C23:Q23"/>
    <mergeCell ref="D34:R34"/>
    <mergeCell ref="X2:AO2"/>
    <mergeCell ref="Y4:AK4"/>
    <mergeCell ref="Y5:AM5"/>
    <mergeCell ref="Z12:AN12"/>
    <mergeCell ref="B2:R2"/>
    <mergeCell ref="C4:O4"/>
    <mergeCell ref="C5:Q5"/>
    <mergeCell ref="C13:O13"/>
    <mergeCell ref="C14:Q14"/>
    <mergeCell ref="C22:O22"/>
  </mergeCells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FR1</vt:lpstr>
      <vt:lpstr>pre-emption</vt:lpstr>
      <vt:lpstr>FR2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(3)9CKD8MoHycWyQsfgTP1IVE5Wg9BgQb5x2haUA7L5L9DK2j4f20Qt1lUvtJMRLCJmcDrRFm3T
6ZCtQlqAD2vT/oXAaaQZoblb+wNvMTwZCBRtQmwffmu7ZQcH84UhTf7R591ifb7oGqYybg2B
dbdh+r1Qzj5vIHLDZGsSWtlM2WlTvRZQ98vJ+k17ZaeFonU4rooLbue5KXc5UXu/aViS5sHE
6lRxrSwu6aMMYNX6NN</vt:lpwstr>
  </property>
  <property fmtid="{D5CDD505-2E9C-101B-9397-08002B2CF9AE}" pid="3" name="_2015_ms_pID_7253431">
    <vt:lpwstr>KHlFOEkcD9zfkB5cZWn+FEv/pIVE/q7rR5nCNvJCpFa+gUn8jx3Nh6
Gm3jEgXPze1SP9FiTHk7wS9DAe3wUdtNLf8KXUh2vrlmMB7aD2769sEmtgrZSnF4tA80jkxs
B9RnQfnkio9JsG6XvzVYLEqCGDvrjJnSQeL5U0j71qfeV3IAIFCzni0uJG0iJyWHtqc8Xp5E
/dilTNhKRwQW32zhT1ZOghSKS4N0WPsZZseB</vt:lpwstr>
  </property>
  <property fmtid="{D5CDD505-2E9C-101B-9397-08002B2CF9AE}" pid="4" name="_2015_ms_pID_7253432">
    <vt:lpwstr>VJNJDqGws4pAmdP7GcOLGzM=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1612250621</vt:lpwstr>
  </property>
</Properties>
</file>