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YI Xuan\Desktop\RAN4#111-2024May\"/>
    </mc:Choice>
  </mc:AlternateContent>
  <xr:revisionPtr revIDLastSave="0" documentId="13_ncr:1_{18380F37-766C-4E70-97E3-19275A63E7A3}" xr6:coauthVersionLast="47" xr6:coauthVersionMax="47" xr10:uidLastSave="{00000000-0000-0000-0000-000000000000}"/>
  <bookViews>
    <workbookView xWindow="0" yWindow="3231" windowWidth="31046" windowHeight="14838" tabRatio="854" activeTab="2" xr2:uid="{00000000-000D-0000-FFFF-FFFF00000000}"/>
  </bookViews>
  <sheets>
    <sheet name="Cover Sheet" sheetId="47" r:id="rId1"/>
    <sheet name="General Info" sheetId="49" r:id="rId2"/>
    <sheet name="Summary" sheetId="65" r:id="rId3"/>
    <sheet name="CDF_1" sheetId="66" r:id="rId4"/>
    <sheet name="CDF_2" sheetId="84" r:id="rId5"/>
    <sheet name="CDF_3" sheetId="87" r:id="rId6"/>
    <sheet name="CDF_4" sheetId="86" r:id="rId7"/>
    <sheet name="PADs" sheetId="79" r:id="rId8"/>
    <sheet name="Lab A" sheetId="80" r:id="rId9"/>
    <sheet name="Labs B &amp; C" sheetId="81" r:id="rId10"/>
    <sheet name="Lab E" sheetId="82" r:id="rId11"/>
    <sheet name="Reference" sheetId="77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9" l="1"/>
  <c r="D5" i="87"/>
  <c r="D4" i="87"/>
  <c r="D5" i="86"/>
  <c r="D4" i="86"/>
  <c r="D15" i="87"/>
  <c r="D14" i="87"/>
  <c r="D13" i="87"/>
  <c r="D12" i="87"/>
  <c r="D11" i="87"/>
  <c r="D10" i="87"/>
  <c r="D9" i="87"/>
  <c r="D8" i="87"/>
  <c r="D7" i="87"/>
  <c r="D6" i="87"/>
  <c r="H21" i="87" s="1"/>
  <c r="D3" i="87"/>
  <c r="D15" i="86"/>
  <c r="D14" i="86"/>
  <c r="D13" i="86"/>
  <c r="D12" i="86"/>
  <c r="D11" i="86"/>
  <c r="D10" i="86"/>
  <c r="D9" i="86"/>
  <c r="H10" i="86" s="1"/>
  <c r="D8" i="86"/>
  <c r="D7" i="86"/>
  <c r="D6" i="86"/>
  <c r="D3" i="86"/>
  <c r="D15" i="66"/>
  <c r="D14" i="66"/>
  <c r="D13" i="66"/>
  <c r="D12" i="66"/>
  <c r="D11" i="66"/>
  <c r="D10" i="66"/>
  <c r="D9" i="66"/>
  <c r="D8" i="66"/>
  <c r="D7" i="66"/>
  <c r="D9" i="84"/>
  <c r="D8" i="84"/>
  <c r="D7" i="84"/>
  <c r="D15" i="84"/>
  <c r="D14" i="84"/>
  <c r="D13" i="84"/>
  <c r="D5" i="84"/>
  <c r="D4" i="84"/>
  <c r="D12" i="84"/>
  <c r="D11" i="84"/>
  <c r="D10" i="84"/>
  <c r="D6" i="84"/>
  <c r="D3" i="84"/>
  <c r="D6" i="66"/>
  <c r="D3" i="66"/>
  <c r="C13" i="79"/>
  <c r="N13" i="79" s="1"/>
  <c r="C14" i="79"/>
  <c r="N14" i="79" s="1"/>
  <c r="C15" i="79"/>
  <c r="N12" i="79"/>
  <c r="L14" i="79"/>
  <c r="J14" i="79"/>
  <c r="I14" i="79"/>
  <c r="L13" i="79"/>
  <c r="J13" i="79"/>
  <c r="I13" i="79"/>
  <c r="J12" i="79"/>
  <c r="I12" i="79"/>
  <c r="N4" i="79"/>
  <c r="N6" i="79"/>
  <c r="N5" i="79"/>
  <c r="L5" i="79"/>
  <c r="L6" i="79"/>
  <c r="J5" i="79"/>
  <c r="J6" i="79"/>
  <c r="I5" i="79"/>
  <c r="I6" i="79"/>
  <c r="I4" i="79"/>
  <c r="J4" i="79"/>
  <c r="H6" i="79"/>
  <c r="H5" i="79"/>
  <c r="H4" i="79"/>
  <c r="H6" i="87" l="1"/>
  <c r="H22" i="84"/>
  <c r="H22" i="86"/>
  <c r="H4" i="87"/>
  <c r="H12" i="87"/>
  <c r="H2" i="87"/>
  <c r="H14" i="87"/>
  <c r="H20" i="87"/>
  <c r="H10" i="87"/>
  <c r="H17" i="87"/>
  <c r="H8" i="87"/>
  <c r="H22" i="87"/>
  <c r="H3" i="87"/>
  <c r="H7" i="87"/>
  <c r="H11" i="87"/>
  <c r="H15" i="87"/>
  <c r="H16" i="87"/>
  <c r="H18" i="87"/>
  <c r="H5" i="87"/>
  <c r="H9" i="87"/>
  <c r="H13" i="87"/>
  <c r="H19" i="87"/>
  <c r="H6" i="86"/>
  <c r="H3" i="86"/>
  <c r="H7" i="86"/>
  <c r="H11" i="86"/>
  <c r="H15" i="86"/>
  <c r="H14" i="86"/>
  <c r="H16" i="86"/>
  <c r="H4" i="86"/>
  <c r="H8" i="86"/>
  <c r="H12" i="86"/>
  <c r="H17" i="86"/>
  <c r="H18" i="86"/>
  <c r="H5" i="86"/>
  <c r="H9" i="86"/>
  <c r="H13" i="86"/>
  <c r="H19" i="86"/>
  <c r="H2" i="86"/>
  <c r="H20" i="86"/>
  <c r="H21" i="86"/>
  <c r="H15" i="84"/>
  <c r="H2" i="84"/>
  <c r="H6" i="84"/>
  <c r="H10" i="84"/>
  <c r="H16" i="84"/>
  <c r="H17" i="84"/>
  <c r="H3" i="84"/>
  <c r="H7" i="84"/>
  <c r="H11" i="84"/>
  <c r="H18" i="84"/>
  <c r="H19" i="84"/>
  <c r="H4" i="84"/>
  <c r="H8" i="84"/>
  <c r="H12" i="84"/>
  <c r="H20" i="84"/>
  <c r="H21" i="84"/>
  <c r="H13" i="84"/>
  <c r="H5" i="84"/>
  <c r="H9" i="84"/>
  <c r="H14" i="84"/>
  <c r="H14" i="79"/>
  <c r="M14" i="79" s="1"/>
  <c r="M5" i="79"/>
  <c r="D4" i="66" s="1"/>
  <c r="M6" i="79"/>
  <c r="D5" i="66" s="1"/>
  <c r="H13" i="79"/>
  <c r="M13" i="79" s="1"/>
  <c r="H12" i="79"/>
  <c r="H10" i="66" l="1"/>
  <c r="H22" i="66"/>
  <c r="H16" i="66"/>
  <c r="H8" i="66"/>
  <c r="H15" i="66"/>
  <c r="H7" i="66"/>
  <c r="H17" i="66"/>
  <c r="H3" i="66"/>
  <c r="H14" i="66"/>
  <c r="H6" i="66"/>
  <c r="H21" i="66"/>
  <c r="B6" i="65" s="1"/>
  <c r="H13" i="66"/>
  <c r="H5" i="66"/>
  <c r="H12" i="66"/>
  <c r="H4" i="66"/>
  <c r="H19" i="66"/>
  <c r="B4" i="65" s="1"/>
  <c r="H20" i="66"/>
  <c r="B5" i="65" s="1"/>
  <c r="H11" i="66"/>
  <c r="H9" i="66"/>
  <c r="H2" i="66"/>
  <c r="H18" i="66"/>
  <c r="B3" i="65" s="1"/>
</calcChain>
</file>

<file path=xl/sharedStrings.xml><?xml version="1.0" encoding="utf-8"?>
<sst xmlns="http://schemas.openxmlformats.org/spreadsheetml/2006/main" count="416" uniqueCount="155">
  <si>
    <t>CAICT</t>
    <phoneticPr fontId="1" type="noConversion"/>
  </si>
  <si>
    <t>Tdoc number:</t>
  </si>
  <si>
    <t>Agenda item:</t>
  </si>
  <si>
    <t>Source:</t>
  </si>
  <si>
    <t>Title:</t>
  </si>
  <si>
    <t>Document for:</t>
  </si>
  <si>
    <t>DUT #</t>
    <phoneticPr fontId="1" type="noConversion"/>
  </si>
  <si>
    <t>DUT 1</t>
    <phoneticPr fontId="1" type="noConversion"/>
  </si>
  <si>
    <t>DUT 2</t>
  </si>
  <si>
    <t>DUT 3</t>
  </si>
  <si>
    <t>DUT 4</t>
  </si>
  <si>
    <t>DUT information</t>
    <phoneticPr fontId="1" type="noConversion"/>
  </si>
  <si>
    <t>Lab #</t>
    <phoneticPr fontId="1" type="noConversion"/>
  </si>
  <si>
    <t>Percentile</t>
    <phoneticPr fontId="1" type="noConversion"/>
  </si>
  <si>
    <t>80%-tile</t>
    <phoneticPr fontId="1" type="noConversion"/>
  </si>
  <si>
    <t>85%-tile</t>
    <phoneticPr fontId="1" type="noConversion"/>
  </si>
  <si>
    <t>90%-tile</t>
    <phoneticPr fontId="1" type="noConversion"/>
  </si>
  <si>
    <t>95%-tile</t>
    <phoneticPr fontId="1" type="noConversion"/>
  </si>
  <si>
    <t>UE number</t>
    <phoneticPr fontId="1" type="noConversion"/>
  </si>
  <si>
    <t>UE 1</t>
    <phoneticPr fontId="1" type="noConversion"/>
  </si>
  <si>
    <t>UE 4</t>
  </si>
  <si>
    <t>UE 5</t>
  </si>
  <si>
    <t>UE 6</t>
  </si>
  <si>
    <t>UE 7</t>
  </si>
  <si>
    <t>UE 8</t>
  </si>
  <si>
    <t>UE 9</t>
  </si>
  <si>
    <t>UE 10</t>
  </si>
  <si>
    <t>Approval</t>
    <phoneticPr fontId="1" type="noConversion"/>
  </si>
  <si>
    <t>3GPP TSG-RAN WG4 Meeting # 111
Fukuoka, Japan, 20th – 24th May, 2024</t>
    <phoneticPr fontId="1" type="noConversion"/>
  </si>
  <si>
    <t>7.10.3</t>
    <phoneticPr fontId="1" type="noConversion"/>
  </si>
  <si>
    <t>Abstract:</t>
    <phoneticPr fontId="1" type="noConversion"/>
  </si>
  <si>
    <t>Amount of DUT samples</t>
    <phoneticPr fontId="1" type="noConversion"/>
  </si>
  <si>
    <t>TDoc</t>
  </si>
  <si>
    <t>Title</t>
  </si>
  <si>
    <t>Note</t>
    <phoneticPr fontId="1" type="noConversion"/>
  </si>
  <si>
    <t>Analysis of FR2 MIMO OTA measurement campaign and Proposals on performance requirements</t>
    <phoneticPr fontId="1" type="noConversion"/>
  </si>
  <si>
    <t>Device</t>
  </si>
  <si>
    <t>Band</t>
  </si>
  <si>
    <r>
      <t>MASC</t>
    </r>
    <r>
      <rPr>
        <b/>
        <vertAlign val="subscript"/>
        <sz val="10"/>
        <color theme="1"/>
        <rFont val="Arial"/>
        <family val="2"/>
      </rPr>
      <t>70</t>
    </r>
    <r>
      <rPr>
        <b/>
        <sz val="10"/>
        <color theme="1"/>
        <rFont val="Arial"/>
        <family val="2"/>
      </rPr>
      <t xml:space="preserve"> measurement result [dBm/120kHz]</t>
    </r>
    <phoneticPr fontId="1" type="noConversion"/>
  </si>
  <si>
    <t>Lab A</t>
    <phoneticPr fontId="1" type="noConversion"/>
  </si>
  <si>
    <t>Lab B</t>
    <phoneticPr fontId="1" type="noConversion"/>
  </si>
  <si>
    <t>Lab C</t>
    <phoneticPr fontId="1" type="noConversion"/>
  </si>
  <si>
    <t>Lab D</t>
    <phoneticPr fontId="1" type="noConversion"/>
  </si>
  <si>
    <t>Lab E</t>
    <phoneticPr fontId="1" type="noConversion"/>
  </si>
  <si>
    <t>PAD 1</t>
    <phoneticPr fontId="1" type="noConversion"/>
  </si>
  <si>
    <t>n261</t>
    <phoneticPr fontId="1" type="noConversion"/>
  </si>
  <si>
    <t>PAD 2</t>
    <phoneticPr fontId="1" type="noConversion"/>
  </si>
  <si>
    <t>PAD 3</t>
    <phoneticPr fontId="1" type="noConversion"/>
  </si>
  <si>
    <t>PAD 4</t>
    <phoneticPr fontId="1" type="noConversion"/>
  </si>
  <si>
    <t>n257</t>
    <phoneticPr fontId="1" type="noConversion"/>
  </si>
  <si>
    <t>NA</t>
  </si>
  <si>
    <t>NA</t>
    <phoneticPr fontId="1" type="noConversion"/>
  </si>
  <si>
    <t>Converted into power [in mW]</t>
    <phoneticPr fontId="1" type="noConversion"/>
  </si>
  <si>
    <t>Lab A (with 3dB offset)</t>
    <phoneticPr fontId="1" type="noConversion"/>
  </si>
  <si>
    <t>DUT</t>
  </si>
  <si>
    <t>Sensitivity value @ 70% TP [dBm/120kHz] at Test point# (per Table B.2.3-1 of TS38.151)</t>
    <phoneticPr fontId="1" type="noConversion"/>
  </si>
  <si>
    <r>
      <t>MASC</t>
    </r>
    <r>
      <rPr>
        <vertAlign val="subscript"/>
        <sz val="11"/>
        <color theme="1"/>
        <rFont val="Arial"/>
        <family val="2"/>
      </rPr>
      <t>70</t>
    </r>
    <r>
      <rPr>
        <sz val="11"/>
        <color theme="1"/>
        <rFont val="Arial"/>
        <family val="2"/>
      </rPr>
      <t xml:space="preserve"> [dBm/120kHz]</t>
    </r>
  </si>
  <si>
    <t>MASC70 [dBm/120kHz] after 3dB offset</t>
  </si>
  <si>
    <t>Number of test points fail to reach 70%TP</t>
    <phoneticPr fontId="1" type="noConversion"/>
  </si>
  <si>
    <t>R4-2407664, CAICT, CMCC</t>
    <phoneticPr fontId="1" type="noConversion"/>
  </si>
  <si>
    <t>DUT 2</t>
    <phoneticPr fontId="1" type="noConversion"/>
  </si>
  <si>
    <t>DUT 3</t>
    <phoneticPr fontId="1" type="noConversion"/>
  </si>
  <si>
    <t>DUT 4</t>
    <phoneticPr fontId="1" type="noConversion"/>
  </si>
  <si>
    <t xml:space="preserve">DUT information </t>
    <phoneticPr fontId="1" type="noConversion"/>
  </si>
  <si>
    <t>Supported FR2 bands</t>
    <phoneticPr fontId="1" type="noConversion"/>
  </si>
  <si>
    <t xml:space="preserve"> n257, n258, n260, n261</t>
    <phoneticPr fontId="1" type="noConversion"/>
  </si>
  <si>
    <t>Year of production</t>
    <phoneticPr fontId="1" type="noConversion"/>
  </si>
  <si>
    <t>Sensitivity value @ 70% TP [dBm/120kHz] at Test point # (per Table B.2.3-1 of TS38.151)</t>
    <phoneticPr fontId="1" type="noConversion"/>
  </si>
  <si>
    <r>
      <t>MASC</t>
    </r>
    <r>
      <rPr>
        <vertAlign val="subscript"/>
        <sz val="11"/>
        <color theme="1"/>
        <rFont val="Arial"/>
        <family val="2"/>
      </rPr>
      <t>70</t>
    </r>
    <r>
      <rPr>
        <sz val="11"/>
        <color theme="1"/>
        <rFont val="Arial"/>
        <family val="2"/>
      </rPr>
      <t xml:space="preserve"> [dBm/120kHz]</t>
    </r>
    <phoneticPr fontId="1" type="noConversion"/>
  </si>
  <si>
    <t>DUT #</t>
  </si>
  <si>
    <t>DUT 1</t>
  </si>
  <si>
    <t xml:space="preserve">DUT information </t>
  </si>
  <si>
    <t>Supported FR2 bands</t>
  </si>
  <si>
    <t xml:space="preserve"> n257, n258, n260, n261</t>
  </si>
  <si>
    <t>Year of production</t>
  </si>
  <si>
    <t>Sensitivity value @ 70% TP [dBm/120kHz] at Test point # (per Table B.2.3-1 of TS38.151)</t>
  </si>
  <si>
    <t>Number of test points fail to reach 70%TP</t>
  </si>
  <si>
    <t>R4-2409425, Huawei,HiSilicon</t>
    <phoneticPr fontId="1" type="noConversion"/>
  </si>
  <si>
    <t>UE 2</t>
    <phoneticPr fontId="1" type="noConversion"/>
  </si>
  <si>
    <t>UE 3</t>
    <phoneticPr fontId="1" type="noConversion"/>
  </si>
  <si>
    <t>Labs B &amp; C</t>
    <phoneticPr fontId="1" type="noConversion"/>
  </si>
  <si>
    <t>Measurement data [dBm/120kHz]</t>
    <phoneticPr fontId="1" type="noConversion"/>
  </si>
  <si>
    <r>
      <t>MASC</t>
    </r>
    <r>
      <rPr>
        <b/>
        <vertAlign val="subscript"/>
        <sz val="11"/>
        <color theme="1"/>
        <rFont val="Arial"/>
        <family val="2"/>
      </rPr>
      <t>70</t>
    </r>
    <r>
      <rPr>
        <b/>
        <sz val="11"/>
        <color theme="1"/>
        <rFont val="Arial"/>
        <family val="2"/>
      </rPr>
      <t xml:space="preserve"> CDF analysis results [dBm/120kHz]</t>
    </r>
    <phoneticPr fontId="1" type="noConversion"/>
  </si>
  <si>
    <t>Percentile (pass rate)</t>
    <phoneticPr fontId="1" type="noConversion"/>
  </si>
  <si>
    <t>R4-2407663</t>
  </si>
  <si>
    <t>Summary of 3GPP Rel-18 FR2 MIMO OTA lab alignment results</t>
  </si>
  <si>
    <t>CAICT</t>
  </si>
  <si>
    <t>Source</t>
    <phoneticPr fontId="1" type="noConversion"/>
  </si>
  <si>
    <t>Apple</t>
  </si>
  <si>
    <t xml:space="preserve">Target Band for NR FR2 MIMO OTA Measurement Campaign </t>
    <phoneticPr fontId="1" type="noConversion"/>
  </si>
  <si>
    <t>Band #</t>
    <phoneticPr fontId="1" type="noConversion"/>
  </si>
  <si>
    <t>Bandwidth</t>
  </si>
  <si>
    <t>100 MHz</t>
    <phoneticPr fontId="1" type="noConversion"/>
  </si>
  <si>
    <t>SCS</t>
  </si>
  <si>
    <t>120 kHz</t>
    <phoneticPr fontId="1" type="noConversion"/>
  </si>
  <si>
    <t>Test Methodology</t>
    <phoneticPr fontId="1" type="noConversion"/>
  </si>
  <si>
    <t>Test system</t>
  </si>
  <si>
    <t>3D Multi-Probe Anechoic Chamber (3D-MPAC) with 6 dual-polarized probes</t>
    <phoneticPr fontId="1" type="noConversion"/>
  </si>
  <si>
    <t>Test Plan</t>
  </si>
  <si>
    <r>
      <t xml:space="preserve">3GPP TS 38.151 </t>
    </r>
    <r>
      <rPr>
        <sz val="11"/>
        <color rgb="FF0070C0"/>
        <rFont val="Arial"/>
        <family val="2"/>
      </rPr>
      <t>[Note 1]</t>
    </r>
    <phoneticPr fontId="1" type="noConversion"/>
  </si>
  <si>
    <t>gNodeB Emulator configurations</t>
    <phoneticPr fontId="1" type="noConversion"/>
  </si>
  <si>
    <t>Common test parameters: per Table E.2-1 of TS 38.151
Test parameters for n261 (TDD 2x2): per Table E.2-2 of TS 38.151</t>
    <phoneticPr fontId="1" type="noConversion"/>
  </si>
  <si>
    <t>Max Theoretical TP</t>
    <phoneticPr fontId="1" type="noConversion"/>
  </si>
  <si>
    <t>201.434 Mbps</t>
    <phoneticPr fontId="1" type="noConversion"/>
  </si>
  <si>
    <t xml:space="preserve">Max DL RS-EPRE at UE </t>
    <phoneticPr fontId="1" type="noConversion"/>
  </si>
  <si>
    <t>-79.1dBm/120kHz</t>
    <phoneticPr fontId="1" type="noConversion"/>
  </si>
  <si>
    <t>Channel Model</t>
    <phoneticPr fontId="1" type="noConversion"/>
  </si>
  <si>
    <t xml:space="preserve">Channel Model </t>
    <phoneticPr fontId="1" type="noConversion"/>
  </si>
  <si>
    <t>UMi CDL-C (per 3GPP TS 38.151 Annex D.1)</t>
    <phoneticPr fontId="1" type="noConversion"/>
  </si>
  <si>
    <t>General UE information</t>
    <phoneticPr fontId="1" type="noConversion"/>
  </si>
  <si>
    <t xml:space="preserve">UE Type </t>
  </si>
  <si>
    <t>Smartphone</t>
  </si>
  <si>
    <t>Operation Mode</t>
  </si>
  <si>
    <r>
      <t xml:space="preserve">NR Non-Standalone (NSA) </t>
    </r>
    <r>
      <rPr>
        <sz val="11"/>
        <color rgb="FF0070C0"/>
        <rFont val="Arial"/>
        <family val="2"/>
      </rPr>
      <t>[Note 2]</t>
    </r>
    <phoneticPr fontId="1" type="noConversion"/>
  </si>
  <si>
    <t>Power Class</t>
    <phoneticPr fontId="1" type="noConversion"/>
  </si>
  <si>
    <t>PC3</t>
    <phoneticPr fontId="1" type="noConversion"/>
  </si>
  <si>
    <t>Test Conditions</t>
    <phoneticPr fontId="1" type="noConversion"/>
  </si>
  <si>
    <t>Usage Mode</t>
    <phoneticPr fontId="1" type="noConversion"/>
  </si>
  <si>
    <t>Free Space</t>
    <phoneticPr fontId="1" type="noConversion"/>
  </si>
  <si>
    <t>EUT Positioning</t>
    <phoneticPr fontId="1" type="noConversion"/>
  </si>
  <si>
    <t>Per 3GPP TS 38.151 Annex B.3. Refer to Annex B.2.6 for illustrations.</t>
    <phoneticPr fontId="1" type="noConversion"/>
  </si>
  <si>
    <t>Note 1: 3GPP TS 38.151 V17.6.0, https://www.3gpp.org/ftp/Specs/archive/38_series/38.151/38151-h60.zip</t>
    <phoneticPr fontId="1" type="noConversion"/>
  </si>
  <si>
    <t>Note 2: For NSA band combinations selection, please refer to Clause 5.2 of TS 38.151.</t>
    <phoneticPr fontId="1" type="noConversion"/>
  </si>
  <si>
    <t xml:space="preserve">Note 3: Please do NOT apply any systematic offset to the measurement results. </t>
    <phoneticPr fontId="1" type="noConversion"/>
  </si>
  <si>
    <t>PAD 2</t>
  </si>
  <si>
    <t>PAD 3</t>
  </si>
  <si>
    <t>Device</t>
    <phoneticPr fontId="1" type="noConversion"/>
  </si>
  <si>
    <t>Lab A (original data)</t>
    <phoneticPr fontId="1" type="noConversion"/>
  </si>
  <si>
    <t>On FR2 MIMO OTA measurement results</t>
    <phoneticPr fontId="1" type="noConversion"/>
  </si>
  <si>
    <t>R4-2407664</t>
    <phoneticPr fontId="1" type="noConversion"/>
  </si>
  <si>
    <t>FR2 MIMO OTA measurement campaign data submission</t>
    <phoneticPr fontId="1" type="noConversion"/>
  </si>
  <si>
    <t>CAICT, CMCC</t>
    <phoneticPr fontId="1" type="noConversion"/>
  </si>
  <si>
    <t>R4-2409425</t>
    <phoneticPr fontId="1" type="noConversion"/>
  </si>
  <si>
    <t>Huawei,HiSilicon</t>
    <phoneticPr fontId="1" type="noConversion"/>
  </si>
  <si>
    <t>Red highlighted: top values</t>
    <phoneticPr fontId="1" type="noConversion"/>
  </si>
  <si>
    <t>Blue highlighted: bottom values</t>
    <phoneticPr fontId="1" type="noConversion"/>
  </si>
  <si>
    <t xml:space="preserve">This contribution presents final CDF analysis of FR2 MIMO OTA measurement campaign and proposals on performance requirements. </t>
    <phoneticPr fontId="1" type="noConversion"/>
  </si>
  <si>
    <t>UE 11</t>
  </si>
  <si>
    <t>UE 12</t>
  </si>
  <si>
    <t>UE 13</t>
  </si>
  <si>
    <t>With Lab A's corrected data:</t>
    <phoneticPr fontId="1" type="noConversion"/>
  </si>
  <si>
    <t>Linear average in dB (with Lab A's original data)</t>
    <phoneticPr fontId="1" type="noConversion"/>
  </si>
  <si>
    <t>With Lab A's original data:</t>
    <phoneticPr fontId="1" type="noConversion"/>
  </si>
  <si>
    <t>Linear average in mW (with Lab A's original data)</t>
    <phoneticPr fontId="1" type="noConversion"/>
  </si>
  <si>
    <t>Linear average in mW (with Lab A's corrected data)</t>
    <phoneticPr fontId="1" type="noConversion"/>
  </si>
  <si>
    <t>Linear average in dB (with Lab A's corrected data)</t>
    <phoneticPr fontId="1" type="noConversion"/>
  </si>
  <si>
    <t xml:space="preserve"> Linear average in mW with Lab A's original data  (Option 1)</t>
    <phoneticPr fontId="1" type="noConversion"/>
  </si>
  <si>
    <t xml:space="preserve"> Linear average in dB with Lab A's original data  (Option 2)</t>
    <phoneticPr fontId="1" type="noConversion"/>
  </si>
  <si>
    <t xml:space="preserve"> Linear average in mW with Lab A's corrected data (Option 3)</t>
    <phoneticPr fontId="1" type="noConversion"/>
  </si>
  <si>
    <t xml:space="preserve"> Linear average in dB with Lab A's corrected data (Option 4)</t>
    <phoneticPr fontId="1" type="noConversion"/>
  </si>
  <si>
    <t>Note: 80%~95% CDF results are the same for all four options</t>
    <phoneticPr fontId="1" type="noConversion"/>
  </si>
  <si>
    <t>R4-2409926</t>
    <phoneticPr fontId="1" type="noConversion"/>
  </si>
  <si>
    <t>R4-2409928</t>
    <phoneticPr fontId="1" type="noConversion"/>
  </si>
  <si>
    <t>R4-2409928, Apple</t>
    <phoneticPr fontId="1" type="noConversion"/>
  </si>
  <si>
    <t xml:space="preserve"> n260, n261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</si>
</sst>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.00_ "/>
    <numFmt numFmtId="178" formatCode="0_ "/>
  </numFmts>
  <fonts count="2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1"/>
      <color theme="4"/>
      <name val="等线"/>
      <family val="2"/>
      <scheme val="minor"/>
    </font>
    <font>
      <b/>
      <vertAlign val="subscript"/>
      <sz val="11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1"/>
      <scheme val="minor"/>
    </font>
    <font>
      <u/>
      <sz val="11"/>
      <color theme="10"/>
      <name val="等线"/>
      <family val="1"/>
      <scheme val="minor"/>
    </font>
    <font>
      <sz val="8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vertAlign val="subscript"/>
      <sz val="11"/>
      <color theme="1"/>
      <name val="Arial"/>
      <family val="2"/>
    </font>
    <font>
      <u/>
      <sz val="11"/>
      <color theme="10"/>
      <name val="等线"/>
      <family val="2"/>
      <scheme val="minor"/>
    </font>
    <font>
      <sz val="11"/>
      <color rgb="FF0070C0"/>
      <name val="Arial"/>
      <family val="2"/>
    </font>
    <font>
      <u/>
      <sz val="11"/>
      <color theme="10"/>
      <name val="Arial"/>
      <family val="2"/>
    </font>
    <font>
      <sz val="11"/>
      <color theme="1"/>
      <name val="Arail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9" fillId="0" borderId="0"/>
    <xf numFmtId="0" fontId="11" fillId="0" borderId="0" applyNumberFormat="0" applyFill="0" applyBorder="0" applyAlignment="0" applyProtection="0"/>
    <xf numFmtId="0" fontId="10" fillId="0" borderId="0"/>
    <xf numFmtId="0" fontId="19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7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76" fontId="3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>
      <alignment wrapText="1"/>
    </xf>
    <xf numFmtId="0" fontId="3" fillId="3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77" fontId="16" fillId="0" borderId="1" xfId="0" applyNumberFormat="1" applyFont="1" applyBorder="1" applyAlignment="1">
      <alignment horizontal="right" vertical="center"/>
    </xf>
    <xf numFmtId="176" fontId="0" fillId="0" borderId="0" xfId="0" applyNumberFormat="1"/>
    <xf numFmtId="176" fontId="16" fillId="0" borderId="1" xfId="0" applyNumberFormat="1" applyFont="1" applyBorder="1" applyAlignment="1">
      <alignment horizontal="right" vertical="center"/>
    </xf>
    <xf numFmtId="176" fontId="3" fillId="0" borderId="0" xfId="0" applyNumberFormat="1" applyFont="1"/>
    <xf numFmtId="0" fontId="16" fillId="0" borderId="1" xfId="0" applyFont="1" applyBorder="1"/>
    <xf numFmtId="176" fontId="16" fillId="0" borderId="1" xfId="0" applyNumberFormat="1" applyFont="1" applyBorder="1"/>
    <xf numFmtId="0" fontId="16" fillId="0" borderId="1" xfId="0" applyFont="1" applyBorder="1" applyAlignment="1">
      <alignment horizontal="right"/>
    </xf>
    <xf numFmtId="0" fontId="14" fillId="4" borderId="12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0" borderId="32" xfId="0" applyFont="1" applyBorder="1" applyAlignment="1" applyProtection="1">
      <alignment vertical="top" wrapText="1"/>
      <protection locked="0"/>
    </xf>
    <xf numFmtId="0" fontId="3" fillId="3" borderId="10" xfId="0" applyFont="1" applyFill="1" applyBorder="1" applyAlignment="1">
      <alignment horizontal="center" vertical="center"/>
    </xf>
    <xf numFmtId="178" fontId="6" fillId="0" borderId="19" xfId="0" applyNumberFormat="1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2" fillId="8" borderId="0" xfId="0" applyFont="1" applyFill="1"/>
    <xf numFmtId="0" fontId="3" fillId="8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2" fillId="8" borderId="0" xfId="0" applyFont="1" applyFill="1" applyAlignment="1">
      <alignment wrapText="1"/>
    </xf>
    <xf numFmtId="0" fontId="3" fillId="8" borderId="0" xfId="0" applyFont="1" applyFill="1" applyAlignment="1">
      <alignment horizontal="left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3" fillId="0" borderId="0" xfId="0" quotePrefix="1" applyFont="1"/>
    <xf numFmtId="0" fontId="0" fillId="8" borderId="0" xfId="0" applyFill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177" fontId="16" fillId="9" borderId="1" xfId="0" applyNumberFormat="1" applyFont="1" applyFill="1" applyBorder="1" applyAlignment="1">
      <alignment horizontal="right" vertical="center"/>
    </xf>
    <xf numFmtId="0" fontId="3" fillId="9" borderId="0" xfId="0" applyFont="1" applyFill="1"/>
    <xf numFmtId="177" fontId="16" fillId="10" borderId="1" xfId="0" applyNumberFormat="1" applyFont="1" applyFill="1" applyBorder="1" applyAlignment="1">
      <alignment horizontal="right" vertical="center"/>
    </xf>
    <xf numFmtId="0" fontId="3" fillId="10" borderId="0" xfId="0" applyFont="1" applyFill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77" fontId="16" fillId="0" borderId="0" xfId="0" applyNumberFormat="1" applyFont="1" applyAlignment="1">
      <alignment horizontal="right" vertical="center"/>
    </xf>
    <xf numFmtId="176" fontId="23" fillId="0" borderId="1" xfId="0" applyNumberFormat="1" applyFont="1" applyBorder="1"/>
    <xf numFmtId="0" fontId="3" fillId="5" borderId="29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left" vertical="center" wrapText="1"/>
    </xf>
    <xf numFmtId="0" fontId="21" fillId="0" borderId="0" xfId="5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</cellXfs>
  <cellStyles count="6">
    <cellStyle name="Normal_SEMC OTA Test requirements" xfId="1" xr:uid="{78263F07-3B51-47C2-927B-291AE562DF8B}"/>
    <cellStyle name="常规" xfId="0" builtinId="0"/>
    <cellStyle name="常规 2" xfId="2" xr:uid="{B7BB6329-10EB-4F64-A960-DA0F805A65D7}"/>
    <cellStyle name="常规 3" xfId="4" xr:uid="{89BA35FA-FE6D-46CB-B9CE-25ED78F87BE1}"/>
    <cellStyle name="超链接" xfId="5" builtinId="8"/>
    <cellStyle name="超链接 2" xfId="3" xr:uid="{F6C2E0FD-564E-43D0-815A-0F1DC21A0E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n261 MASC CDF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CDF_1!$H$1</c:f>
              <c:strCache>
                <c:ptCount val="1"/>
                <c:pt idx="0">
                  <c:v>n261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CDF_1!$H$2:$H$22</c:f>
              <c:numCache>
                <c:formatCode>General</c:formatCode>
                <c:ptCount val="21"/>
                <c:pt idx="0">
                  <c:v>-105.159215780241</c:v>
                </c:pt>
                <c:pt idx="1">
                  <c:v>-104.8980863120964</c:v>
                </c:pt>
                <c:pt idx="2">
                  <c:v>-104.6112</c:v>
                </c:pt>
                <c:pt idx="3">
                  <c:v>-104.2728</c:v>
                </c:pt>
                <c:pt idx="4">
                  <c:v>-103.908</c:v>
                </c:pt>
                <c:pt idx="5">
                  <c:v>-103.53</c:v>
                </c:pt>
                <c:pt idx="6">
                  <c:v>-103.01784000000001</c:v>
                </c:pt>
                <c:pt idx="7">
                  <c:v>-102.6661</c:v>
                </c:pt>
                <c:pt idx="8">
                  <c:v>-102.6352</c:v>
                </c:pt>
                <c:pt idx="9">
                  <c:v>-102.59799440717065</c:v>
                </c:pt>
                <c:pt idx="10">
                  <c:v>-102.55763601792663</c:v>
                </c:pt>
                <c:pt idx="11">
                  <c:v>-102.49905440717065</c:v>
                </c:pt>
                <c:pt idx="12">
                  <c:v>-102.32531110898779</c:v>
                </c:pt>
                <c:pt idx="13">
                  <c:v>-101.92124443595121</c:v>
                </c:pt>
                <c:pt idx="14">
                  <c:v>-101.4264133269634</c:v>
                </c:pt>
                <c:pt idx="15">
                  <c:v>-100.8862</c:v>
                </c:pt>
                <c:pt idx="16">
                  <c:v>-100.54456</c:v>
                </c:pt>
                <c:pt idx="17">
                  <c:v>-100.26476</c:v>
                </c:pt>
                <c:pt idx="18">
                  <c:v>-100.10864000000001</c:v>
                </c:pt>
                <c:pt idx="19">
                  <c:v>-99.853960000000001</c:v>
                </c:pt>
                <c:pt idx="20">
                  <c:v>-99.55</c:v>
                </c:pt>
              </c:numCache>
            </c:numRef>
          </c:xVal>
          <c:yVal>
            <c:numRef>
              <c:f>CDF_1!$G$2:$G$22</c:f>
              <c:numCache>
                <c:formatCode>0.00_ 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BC-4AFA-9B73-B36A9338B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698255"/>
        <c:axId val="1586699695"/>
      </c:scatterChart>
      <c:valAx>
        <c:axId val="1586698255"/>
        <c:scaling>
          <c:orientation val="minMax"/>
          <c:max val="-9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MASC</a:t>
                </a:r>
                <a:r>
                  <a:rPr lang="en-US" baseline="-25000"/>
                  <a:t>70</a:t>
                </a:r>
                <a:r>
                  <a:rPr lang="en-US"/>
                  <a:t> (dBm/120kHz)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586699695"/>
        <c:crosses val="autoZero"/>
        <c:crossBetween val="midCat"/>
        <c:majorUnit val="1"/>
      </c:valAx>
      <c:valAx>
        <c:axId val="15866996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Percentile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586698255"/>
        <c:crosses val="autoZero"/>
        <c:crossBetween val="midCat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n261 MASC CDF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CDF_2!$H$1</c:f>
              <c:strCache>
                <c:ptCount val="1"/>
                <c:pt idx="0">
                  <c:v>n261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CDF_2!$H$2:$H$22</c:f>
              <c:numCache>
                <c:formatCode>General</c:formatCode>
                <c:ptCount val="21"/>
                <c:pt idx="0">
                  <c:v>-105.16616962510335</c:v>
                </c:pt>
                <c:pt idx="1">
                  <c:v>-104.90086785004134</c:v>
                </c:pt>
                <c:pt idx="2">
                  <c:v>-104.6112</c:v>
                </c:pt>
                <c:pt idx="3">
                  <c:v>-104.2728</c:v>
                </c:pt>
                <c:pt idx="4">
                  <c:v>-103.908</c:v>
                </c:pt>
                <c:pt idx="5">
                  <c:v>-103.53</c:v>
                </c:pt>
                <c:pt idx="6">
                  <c:v>-103.01784000000001</c:v>
                </c:pt>
                <c:pt idx="7">
                  <c:v>-102.6661</c:v>
                </c:pt>
                <c:pt idx="8">
                  <c:v>-102.6352</c:v>
                </c:pt>
                <c:pt idx="9">
                  <c:v>-102.62014365105853</c:v>
                </c:pt>
                <c:pt idx="10">
                  <c:v>-102.61300912764634</c:v>
                </c:pt>
                <c:pt idx="11">
                  <c:v>-102.52120365105853</c:v>
                </c:pt>
                <c:pt idx="12">
                  <c:v>-102.32531110898779</c:v>
                </c:pt>
                <c:pt idx="13">
                  <c:v>-101.92124443595121</c:v>
                </c:pt>
                <c:pt idx="14">
                  <c:v>-101.4264133269634</c:v>
                </c:pt>
                <c:pt idx="15">
                  <c:v>-100.8862</c:v>
                </c:pt>
                <c:pt idx="16">
                  <c:v>-100.54456</c:v>
                </c:pt>
                <c:pt idx="17">
                  <c:v>-100.26476</c:v>
                </c:pt>
                <c:pt idx="18">
                  <c:v>-100.10864000000001</c:v>
                </c:pt>
                <c:pt idx="19">
                  <c:v>-99.853960000000001</c:v>
                </c:pt>
                <c:pt idx="20">
                  <c:v>-99.55</c:v>
                </c:pt>
              </c:numCache>
            </c:numRef>
          </c:xVal>
          <c:yVal>
            <c:numRef>
              <c:f>CDF_2!$G$2:$G$22</c:f>
              <c:numCache>
                <c:formatCode>0.00_ 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F7-4A9C-9D36-7395C6A6F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698255"/>
        <c:axId val="1586699695"/>
      </c:scatterChart>
      <c:valAx>
        <c:axId val="1586698255"/>
        <c:scaling>
          <c:orientation val="minMax"/>
          <c:max val="-9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MASC</a:t>
                </a:r>
                <a:r>
                  <a:rPr lang="en-US" baseline="-25000"/>
                  <a:t>70</a:t>
                </a:r>
                <a:r>
                  <a:rPr lang="en-US"/>
                  <a:t> (dBm/120kHz)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586699695"/>
        <c:crosses val="autoZero"/>
        <c:crossBetween val="midCat"/>
        <c:majorUnit val="1"/>
      </c:valAx>
      <c:valAx>
        <c:axId val="15866996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Percentile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586698255"/>
        <c:crosses val="autoZero"/>
        <c:crossBetween val="midCat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n261 MASC CDF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CDF_3!$H$1</c:f>
              <c:strCache>
                <c:ptCount val="1"/>
                <c:pt idx="0">
                  <c:v>n261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CDF_3!$H$2:$H$22</c:f>
              <c:numCache>
                <c:formatCode>General</c:formatCode>
                <c:ptCount val="21"/>
                <c:pt idx="0">
                  <c:v>-105.159215780241</c:v>
                </c:pt>
                <c:pt idx="1">
                  <c:v>-104.8980863120964</c:v>
                </c:pt>
                <c:pt idx="2">
                  <c:v>-104.6112</c:v>
                </c:pt>
                <c:pt idx="3">
                  <c:v>-104.2728</c:v>
                </c:pt>
                <c:pt idx="4">
                  <c:v>-103.908</c:v>
                </c:pt>
                <c:pt idx="5">
                  <c:v>-103.53</c:v>
                </c:pt>
                <c:pt idx="6">
                  <c:v>-103.01784000000001</c:v>
                </c:pt>
                <c:pt idx="7">
                  <c:v>-102.6661</c:v>
                </c:pt>
                <c:pt idx="8">
                  <c:v>-102.6352</c:v>
                </c:pt>
                <c:pt idx="9">
                  <c:v>-102.55893999999999</c:v>
                </c:pt>
                <c:pt idx="10">
                  <c:v>-102.46</c:v>
                </c:pt>
                <c:pt idx="11">
                  <c:v>-102.27647230170466</c:v>
                </c:pt>
                <c:pt idx="12">
                  <c:v>-102.08060751126068</c:v>
                </c:pt>
                <c:pt idx="13">
                  <c:v>-101.86006853651942</c:v>
                </c:pt>
                <c:pt idx="14">
                  <c:v>-101.4264133269634</c:v>
                </c:pt>
                <c:pt idx="15">
                  <c:v>-100.8862</c:v>
                </c:pt>
                <c:pt idx="16">
                  <c:v>-100.54456</c:v>
                </c:pt>
                <c:pt idx="17">
                  <c:v>-100.26476</c:v>
                </c:pt>
                <c:pt idx="18">
                  <c:v>-100.10864000000001</c:v>
                </c:pt>
                <c:pt idx="19">
                  <c:v>-99.853960000000001</c:v>
                </c:pt>
                <c:pt idx="20">
                  <c:v>-99.55</c:v>
                </c:pt>
              </c:numCache>
            </c:numRef>
          </c:xVal>
          <c:yVal>
            <c:numRef>
              <c:f>CDF_3!$G$2:$G$22</c:f>
              <c:numCache>
                <c:formatCode>0.00_ 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91-4B21-8F7A-C148C219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698255"/>
        <c:axId val="1586699695"/>
      </c:scatterChart>
      <c:valAx>
        <c:axId val="1586698255"/>
        <c:scaling>
          <c:orientation val="minMax"/>
          <c:max val="-9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MASC</a:t>
                </a:r>
                <a:r>
                  <a:rPr lang="en-US" baseline="-25000"/>
                  <a:t>70</a:t>
                </a:r>
                <a:r>
                  <a:rPr lang="en-US"/>
                  <a:t> (dBm/120kHz)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586699695"/>
        <c:crosses val="autoZero"/>
        <c:crossBetween val="midCat"/>
        <c:majorUnit val="1"/>
      </c:valAx>
      <c:valAx>
        <c:axId val="15866996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Percentile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586698255"/>
        <c:crosses val="autoZero"/>
        <c:crossBetween val="midCat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n261 MASC CDF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CDF_4!$H$1</c:f>
              <c:strCache>
                <c:ptCount val="1"/>
                <c:pt idx="0">
                  <c:v>n261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CDF_4!$H$2:$H$22</c:f>
              <c:numCache>
                <c:formatCode>General</c:formatCode>
                <c:ptCount val="21"/>
                <c:pt idx="0">
                  <c:v>-105.16616962510335</c:v>
                </c:pt>
                <c:pt idx="1">
                  <c:v>-104.90086785004134</c:v>
                </c:pt>
                <c:pt idx="2">
                  <c:v>-104.6112</c:v>
                </c:pt>
                <c:pt idx="3">
                  <c:v>-104.2728</c:v>
                </c:pt>
                <c:pt idx="4">
                  <c:v>-103.908</c:v>
                </c:pt>
                <c:pt idx="5">
                  <c:v>-103.53</c:v>
                </c:pt>
                <c:pt idx="6">
                  <c:v>-103.01784000000001</c:v>
                </c:pt>
                <c:pt idx="7">
                  <c:v>-102.6661</c:v>
                </c:pt>
                <c:pt idx="8">
                  <c:v>-102.6352</c:v>
                </c:pt>
                <c:pt idx="9">
                  <c:v>-102.55893999999999</c:v>
                </c:pt>
                <c:pt idx="10">
                  <c:v>-102.46</c:v>
                </c:pt>
                <c:pt idx="11">
                  <c:v>-102.2805454765878</c:v>
                </c:pt>
                <c:pt idx="12">
                  <c:v>-102.08603841110487</c:v>
                </c:pt>
                <c:pt idx="13">
                  <c:v>-101.86142626148047</c:v>
                </c:pt>
                <c:pt idx="14">
                  <c:v>-101.4264133269634</c:v>
                </c:pt>
                <c:pt idx="15">
                  <c:v>-100.8862</c:v>
                </c:pt>
                <c:pt idx="16">
                  <c:v>-100.54456</c:v>
                </c:pt>
                <c:pt idx="17">
                  <c:v>-100.26476</c:v>
                </c:pt>
                <c:pt idx="18">
                  <c:v>-100.10864000000001</c:v>
                </c:pt>
                <c:pt idx="19">
                  <c:v>-99.853960000000001</c:v>
                </c:pt>
                <c:pt idx="20">
                  <c:v>-99.55</c:v>
                </c:pt>
              </c:numCache>
            </c:numRef>
          </c:xVal>
          <c:yVal>
            <c:numRef>
              <c:f>CDF_4!$G$2:$G$22</c:f>
              <c:numCache>
                <c:formatCode>0.00_ 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0C-40A5-B3F3-85D8E7AE7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698255"/>
        <c:axId val="1586699695"/>
      </c:scatterChart>
      <c:valAx>
        <c:axId val="1586698255"/>
        <c:scaling>
          <c:orientation val="minMax"/>
          <c:max val="-9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MASC</a:t>
                </a:r>
                <a:r>
                  <a:rPr lang="en-US" baseline="-25000"/>
                  <a:t>70</a:t>
                </a:r>
                <a:r>
                  <a:rPr lang="en-US"/>
                  <a:t> (dBm/120kHz)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586699695"/>
        <c:crosses val="autoZero"/>
        <c:crossBetween val="midCat"/>
        <c:majorUnit val="1"/>
      </c:valAx>
      <c:valAx>
        <c:axId val="15866996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Percentile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586698255"/>
        <c:crosses val="autoZero"/>
        <c:crossBetween val="midCat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477841</xdr:colOff>
      <xdr:row>0</xdr:row>
      <xdr:rowOff>104888</xdr:rowOff>
    </xdr:from>
    <xdr:to>
      <xdr:col>15</xdr:col>
      <xdr:colOff>183307</xdr:colOff>
      <xdr:row>15</xdr:row>
      <xdr:rowOff>62401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2CC33CA8-4516-1300-29A4-4E1B553E8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477841</xdr:colOff>
      <xdr:row>0</xdr:row>
      <xdr:rowOff>104888</xdr:rowOff>
    </xdr:from>
    <xdr:to>
      <xdr:col>15</xdr:col>
      <xdr:colOff>183307</xdr:colOff>
      <xdr:row>15</xdr:row>
      <xdr:rowOff>62401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DC20C10-53B3-45BC-9701-D31A2C04B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477841</xdr:colOff>
      <xdr:row>0</xdr:row>
      <xdr:rowOff>104888</xdr:rowOff>
    </xdr:from>
    <xdr:to>
      <xdr:col>15</xdr:col>
      <xdr:colOff>183307</xdr:colOff>
      <xdr:row>15</xdr:row>
      <xdr:rowOff>62401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40547F60-5B84-417B-82BB-54A167F6A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477841</xdr:colOff>
      <xdr:row>0</xdr:row>
      <xdr:rowOff>104888</xdr:rowOff>
    </xdr:from>
    <xdr:to>
      <xdr:col>15</xdr:col>
      <xdr:colOff>183307</xdr:colOff>
      <xdr:row>15</xdr:row>
      <xdr:rowOff>62401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6FC7DA62-D5F7-4119-A756-A7BD37B06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3gpp.org/ftp/Specs/archive/38_series/38.151/38151-h60.zi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C742-AB5D-48AE-899A-028A18C8C4A9}">
  <dimension ref="A1:B11"/>
  <sheetViews>
    <sheetView zoomScale="115" zoomScaleNormal="115" workbookViewId="0">
      <selection activeCell="B13" sqref="B13"/>
    </sheetView>
  </sheetViews>
  <sheetFormatPr defaultColWidth="8.78515625" defaultRowHeight="14.15"/>
  <cols>
    <col min="1" max="1" width="44.2109375" customWidth="1"/>
    <col min="2" max="2" width="62.640625" customWidth="1"/>
  </cols>
  <sheetData>
    <row r="1" spans="1:2" ht="28.3">
      <c r="A1" s="15" t="s">
        <v>28</v>
      </c>
      <c r="B1" s="1"/>
    </row>
    <row r="2" spans="1:2">
      <c r="A2" s="1"/>
      <c r="B2" s="1"/>
    </row>
    <row r="3" spans="1:2">
      <c r="A3" s="16" t="s">
        <v>1</v>
      </c>
      <c r="B3" s="1" t="s">
        <v>151</v>
      </c>
    </row>
    <row r="4" spans="1:2">
      <c r="A4" s="16" t="s">
        <v>2</v>
      </c>
      <c r="B4" s="1" t="s">
        <v>29</v>
      </c>
    </row>
    <row r="5" spans="1:2">
      <c r="A5" s="16" t="s">
        <v>3</v>
      </c>
      <c r="B5" s="1" t="s">
        <v>0</v>
      </c>
    </row>
    <row r="6" spans="1:2">
      <c r="A6" s="16" t="s">
        <v>4</v>
      </c>
      <c r="B6" s="1" t="s">
        <v>35</v>
      </c>
    </row>
    <row r="7" spans="1:2">
      <c r="A7" s="16" t="s">
        <v>5</v>
      </c>
      <c r="B7" s="1" t="s">
        <v>27</v>
      </c>
    </row>
    <row r="8" spans="1:2">
      <c r="A8" s="16"/>
      <c r="B8" s="1"/>
    </row>
    <row r="9" spans="1:2" ht="28.3">
      <c r="A9" s="16" t="s">
        <v>30</v>
      </c>
      <c r="B9" s="17" t="s">
        <v>136</v>
      </c>
    </row>
    <row r="10" spans="1:2">
      <c r="A10" s="4"/>
      <c r="B10" s="4"/>
    </row>
    <row r="11" spans="1:2">
      <c r="B11" s="3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96914-65DB-49A9-86FC-202E539A6B65}">
  <dimension ref="A1:F42"/>
  <sheetViews>
    <sheetView workbookViewId="0">
      <selection activeCell="I21" sqref="I21"/>
    </sheetView>
  </sheetViews>
  <sheetFormatPr defaultRowHeight="14.15"/>
  <cols>
    <col min="1" max="6" width="13.2109375" customWidth="1"/>
  </cols>
  <sheetData>
    <row r="1" spans="1:6" ht="14.6" thickBot="1">
      <c r="A1" t="s">
        <v>59</v>
      </c>
    </row>
    <row r="2" spans="1:6">
      <c r="A2" s="97" t="s">
        <v>6</v>
      </c>
      <c r="B2" s="98"/>
      <c r="C2" s="42" t="s">
        <v>7</v>
      </c>
      <c r="D2" s="42" t="s">
        <v>60</v>
      </c>
      <c r="E2" s="42" t="s">
        <v>61</v>
      </c>
      <c r="F2" s="42" t="s">
        <v>62</v>
      </c>
    </row>
    <row r="3" spans="1:6" ht="28.3">
      <c r="A3" s="107" t="s">
        <v>63</v>
      </c>
      <c r="B3" s="43" t="s">
        <v>64</v>
      </c>
      <c r="C3" s="44" t="s">
        <v>65</v>
      </c>
      <c r="D3" s="44" t="s">
        <v>65</v>
      </c>
      <c r="E3" s="44" t="s">
        <v>65</v>
      </c>
      <c r="F3" s="44" t="s">
        <v>65</v>
      </c>
    </row>
    <row r="4" spans="1:6" ht="28.75" thickBot="1">
      <c r="A4" s="108"/>
      <c r="B4" s="45" t="s">
        <v>66</v>
      </c>
      <c r="C4" s="46">
        <v>2023</v>
      </c>
      <c r="D4" s="46">
        <v>2023</v>
      </c>
      <c r="E4" s="46">
        <v>2021</v>
      </c>
      <c r="F4" s="46">
        <v>2023</v>
      </c>
    </row>
    <row r="5" spans="1:6">
      <c r="A5" s="109" t="s">
        <v>67</v>
      </c>
      <c r="B5" s="47">
        <v>1</v>
      </c>
      <c r="C5" s="34">
        <v>-97</v>
      </c>
      <c r="D5" s="34" t="s">
        <v>50</v>
      </c>
      <c r="E5" s="34">
        <v>-103</v>
      </c>
      <c r="F5" s="34">
        <v>-108.5</v>
      </c>
    </row>
    <row r="6" spans="1:6">
      <c r="A6" s="110"/>
      <c r="B6" s="48">
        <v>2</v>
      </c>
      <c r="C6" s="36" t="s">
        <v>50</v>
      </c>
      <c r="D6" s="36">
        <v>-103</v>
      </c>
      <c r="E6" s="36">
        <v>-100.5</v>
      </c>
      <c r="F6" s="36">
        <v>-105.5</v>
      </c>
    </row>
    <row r="7" spans="1:6">
      <c r="A7" s="110"/>
      <c r="B7" s="48">
        <v>3</v>
      </c>
      <c r="C7" s="36">
        <v>-95</v>
      </c>
      <c r="D7" s="36">
        <v>-103.5</v>
      </c>
      <c r="E7" s="36">
        <v>-98</v>
      </c>
      <c r="F7" s="36">
        <v>-102.5</v>
      </c>
    </row>
    <row r="8" spans="1:6">
      <c r="A8" s="110"/>
      <c r="B8" s="48">
        <v>4</v>
      </c>
      <c r="C8" s="36">
        <v>-106.5</v>
      </c>
      <c r="D8" s="36">
        <v>-101.5</v>
      </c>
      <c r="E8" s="36" t="s">
        <v>51</v>
      </c>
      <c r="F8" s="36">
        <v>-106</v>
      </c>
    </row>
    <row r="9" spans="1:6">
      <c r="A9" s="110"/>
      <c r="B9" s="48">
        <v>5</v>
      </c>
      <c r="C9" s="36">
        <v>-105</v>
      </c>
      <c r="D9" s="36">
        <v>-101</v>
      </c>
      <c r="E9" s="36">
        <v>-104</v>
      </c>
      <c r="F9" s="36">
        <v>-105.5</v>
      </c>
    </row>
    <row r="10" spans="1:6">
      <c r="A10" s="110"/>
      <c r="B10" s="48">
        <v>6</v>
      </c>
      <c r="C10" s="36">
        <v>-99</v>
      </c>
      <c r="D10" s="36" t="s">
        <v>50</v>
      </c>
      <c r="E10" s="36">
        <v>-103</v>
      </c>
      <c r="F10" s="36">
        <v>-102.5</v>
      </c>
    </row>
    <row r="11" spans="1:6">
      <c r="A11" s="110"/>
      <c r="B11" s="48">
        <v>7</v>
      </c>
      <c r="C11" s="36">
        <v>-90</v>
      </c>
      <c r="D11" s="36">
        <v>-97.5</v>
      </c>
      <c r="E11" s="36">
        <v>-90.5</v>
      </c>
      <c r="F11" s="36">
        <v>-103.5</v>
      </c>
    </row>
    <row r="12" spans="1:6">
      <c r="A12" s="110"/>
      <c r="B12" s="48">
        <v>8</v>
      </c>
      <c r="C12" s="36">
        <v>-97</v>
      </c>
      <c r="D12" s="36">
        <v>-105.5</v>
      </c>
      <c r="E12" s="36">
        <v>-101.5</v>
      </c>
      <c r="F12" s="36">
        <v>-102.5</v>
      </c>
    </row>
    <row r="13" spans="1:6">
      <c r="A13" s="110"/>
      <c r="B13" s="48">
        <v>9</v>
      </c>
      <c r="C13" s="36">
        <v>-94</v>
      </c>
      <c r="D13" s="36">
        <v>-82</v>
      </c>
      <c r="E13" s="36" t="s">
        <v>51</v>
      </c>
      <c r="F13" s="36">
        <v>-98.5</v>
      </c>
    </row>
    <row r="14" spans="1:6">
      <c r="A14" s="110"/>
      <c r="B14" s="48">
        <v>10</v>
      </c>
      <c r="C14" s="36">
        <v>-105</v>
      </c>
      <c r="D14" s="36">
        <v>-96.5</v>
      </c>
      <c r="E14" s="36">
        <v>-90</v>
      </c>
      <c r="F14" s="36">
        <v>-91.5</v>
      </c>
    </row>
    <row r="15" spans="1:6">
      <c r="A15" s="110"/>
      <c r="B15" s="48">
        <v>11</v>
      </c>
      <c r="C15" s="36">
        <v>-104</v>
      </c>
      <c r="D15" s="36" t="s">
        <v>50</v>
      </c>
      <c r="E15" s="36">
        <v>-96</v>
      </c>
      <c r="F15" s="36">
        <v>-96.5</v>
      </c>
    </row>
    <row r="16" spans="1:6">
      <c r="A16" s="110"/>
      <c r="B16" s="48">
        <v>12</v>
      </c>
      <c r="C16" s="36">
        <v>-105</v>
      </c>
      <c r="D16" s="36">
        <v>-103</v>
      </c>
      <c r="E16" s="36">
        <v>-98</v>
      </c>
      <c r="F16" s="36">
        <v>-97.5</v>
      </c>
    </row>
    <row r="17" spans="1:6">
      <c r="A17" s="110"/>
      <c r="B17" s="48">
        <v>13</v>
      </c>
      <c r="C17" s="36">
        <v>-95</v>
      </c>
      <c r="D17" s="36">
        <v>-104.5</v>
      </c>
      <c r="E17" s="36">
        <v>-99.5</v>
      </c>
      <c r="F17" s="36">
        <v>-104</v>
      </c>
    </row>
    <row r="18" spans="1:6">
      <c r="A18" s="110"/>
      <c r="B18" s="48">
        <v>14</v>
      </c>
      <c r="C18" s="36">
        <v>-87.5</v>
      </c>
      <c r="D18" s="36">
        <v>-96</v>
      </c>
      <c r="E18" s="36" t="s">
        <v>51</v>
      </c>
      <c r="F18" s="36">
        <v>-93.5</v>
      </c>
    </row>
    <row r="19" spans="1:6">
      <c r="A19" s="110"/>
      <c r="B19" s="48">
        <v>15</v>
      </c>
      <c r="C19" s="36">
        <v>-99.5</v>
      </c>
      <c r="D19" s="36" t="s">
        <v>50</v>
      </c>
      <c r="E19" s="36" t="s">
        <v>51</v>
      </c>
      <c r="F19" s="36">
        <v>-92.5</v>
      </c>
    </row>
    <row r="20" spans="1:6">
      <c r="A20" s="110"/>
      <c r="B20" s="48">
        <v>16</v>
      </c>
      <c r="C20" s="36">
        <v>-97.5</v>
      </c>
      <c r="D20" s="36">
        <v>-106</v>
      </c>
      <c r="E20" s="36">
        <v>-100</v>
      </c>
      <c r="F20" s="36">
        <v>-105</v>
      </c>
    </row>
    <row r="21" spans="1:6">
      <c r="A21" s="110"/>
      <c r="B21" s="48">
        <v>17</v>
      </c>
      <c r="C21" s="36">
        <v>-88</v>
      </c>
      <c r="D21" s="36">
        <v>-92</v>
      </c>
      <c r="E21" s="36">
        <v>-87</v>
      </c>
      <c r="F21" s="36">
        <v>-94.5</v>
      </c>
    </row>
    <row r="22" spans="1:6">
      <c r="A22" s="110"/>
      <c r="B22" s="48">
        <v>18</v>
      </c>
      <c r="C22" s="36">
        <v>-89.5</v>
      </c>
      <c r="D22" s="36">
        <v>-105.5</v>
      </c>
      <c r="E22" s="36">
        <v>-101</v>
      </c>
      <c r="F22" s="36">
        <v>-106.5</v>
      </c>
    </row>
    <row r="23" spans="1:6">
      <c r="A23" s="110"/>
      <c r="B23" s="48">
        <v>19</v>
      </c>
      <c r="C23" s="36">
        <v>-106</v>
      </c>
      <c r="D23" s="36" t="s">
        <v>50</v>
      </c>
      <c r="E23" s="36">
        <v>-89</v>
      </c>
      <c r="F23" s="36">
        <v>-91.5</v>
      </c>
    </row>
    <row r="24" spans="1:6">
      <c r="A24" s="110"/>
      <c r="B24" s="48">
        <v>20</v>
      </c>
      <c r="C24" s="36">
        <v>-89.5</v>
      </c>
      <c r="D24" s="36">
        <v>-105</v>
      </c>
      <c r="E24" s="36">
        <v>-86</v>
      </c>
      <c r="F24" s="36">
        <v>-90.5</v>
      </c>
    </row>
    <row r="25" spans="1:6">
      <c r="A25" s="110"/>
      <c r="B25" s="48">
        <v>21</v>
      </c>
      <c r="C25" s="36">
        <v>-107</v>
      </c>
      <c r="D25" s="36" t="s">
        <v>50</v>
      </c>
      <c r="E25" s="36">
        <v>-92.5</v>
      </c>
      <c r="F25" s="36">
        <v>-90.5</v>
      </c>
    </row>
    <row r="26" spans="1:6">
      <c r="A26" s="110"/>
      <c r="B26" s="48">
        <v>22</v>
      </c>
      <c r="C26" s="36">
        <v>-102.5</v>
      </c>
      <c r="D26" s="36">
        <v>-99.5</v>
      </c>
      <c r="E26" s="36">
        <v>-89</v>
      </c>
      <c r="F26" s="36">
        <v>-90.5</v>
      </c>
    </row>
    <row r="27" spans="1:6">
      <c r="A27" s="110"/>
      <c r="B27" s="48">
        <v>23</v>
      </c>
      <c r="C27" s="36">
        <v>-95</v>
      </c>
      <c r="D27" s="36">
        <v>-103</v>
      </c>
      <c r="E27" s="36" t="s">
        <v>50</v>
      </c>
      <c r="F27" s="36">
        <v>-90.5</v>
      </c>
    </row>
    <row r="28" spans="1:6">
      <c r="A28" s="110"/>
      <c r="B28" s="48">
        <v>24</v>
      </c>
      <c r="C28" s="36">
        <v>-89</v>
      </c>
      <c r="D28" s="36" t="s">
        <v>50</v>
      </c>
      <c r="E28" s="36" t="s">
        <v>50</v>
      </c>
      <c r="F28" s="36">
        <v>-88.5</v>
      </c>
    </row>
    <row r="29" spans="1:6">
      <c r="A29" s="110"/>
      <c r="B29" s="48">
        <v>25</v>
      </c>
      <c r="C29" s="36">
        <v>-95.5</v>
      </c>
      <c r="D29" s="36" t="s">
        <v>50</v>
      </c>
      <c r="E29" s="36" t="s">
        <v>50</v>
      </c>
      <c r="F29" s="36">
        <v>-104.5</v>
      </c>
    </row>
    <row r="30" spans="1:6">
      <c r="A30" s="110"/>
      <c r="B30" s="48">
        <v>26</v>
      </c>
      <c r="C30" s="36">
        <v>-104.5</v>
      </c>
      <c r="D30" s="36" t="s">
        <v>50</v>
      </c>
      <c r="E30" s="36">
        <v>-98</v>
      </c>
      <c r="F30" s="36">
        <v>-102.5</v>
      </c>
    </row>
    <row r="31" spans="1:6">
      <c r="A31" s="110"/>
      <c r="B31" s="48">
        <v>27</v>
      </c>
      <c r="C31" s="36">
        <v>-96.5</v>
      </c>
      <c r="D31" s="36" t="s">
        <v>50</v>
      </c>
      <c r="E31" s="36">
        <v>-99.5</v>
      </c>
      <c r="F31" s="36">
        <v>-106</v>
      </c>
    </row>
    <row r="32" spans="1:6">
      <c r="A32" s="110"/>
      <c r="B32" s="48">
        <v>28</v>
      </c>
      <c r="C32" s="36">
        <v>-103</v>
      </c>
      <c r="D32" s="36" t="s">
        <v>50</v>
      </c>
      <c r="E32" s="36" t="s">
        <v>50</v>
      </c>
      <c r="F32" s="36">
        <v>-90.5</v>
      </c>
    </row>
    <row r="33" spans="1:6">
      <c r="A33" s="110"/>
      <c r="B33" s="48">
        <v>29</v>
      </c>
      <c r="C33" s="36">
        <v>-105</v>
      </c>
      <c r="D33" s="36" t="s">
        <v>50</v>
      </c>
      <c r="E33" s="36" t="s">
        <v>50</v>
      </c>
      <c r="F33" s="36">
        <v>-88.5</v>
      </c>
    </row>
    <row r="34" spans="1:6">
      <c r="A34" s="110"/>
      <c r="B34" s="48">
        <v>30</v>
      </c>
      <c r="C34" s="36">
        <v>-89.5</v>
      </c>
      <c r="D34" s="36" t="s">
        <v>50</v>
      </c>
      <c r="E34" s="36">
        <v>-88</v>
      </c>
      <c r="F34" s="36">
        <v>-95.5</v>
      </c>
    </row>
    <row r="35" spans="1:6">
      <c r="A35" s="110"/>
      <c r="B35" s="48">
        <v>31</v>
      </c>
      <c r="C35" s="36" t="s">
        <v>50</v>
      </c>
      <c r="D35" s="36">
        <v>-101</v>
      </c>
      <c r="E35" s="36" t="s">
        <v>50</v>
      </c>
      <c r="F35" s="36">
        <v>-81.5</v>
      </c>
    </row>
    <row r="36" spans="1:6">
      <c r="A36" s="110"/>
      <c r="B36" s="48">
        <v>32</v>
      </c>
      <c r="C36" s="36">
        <v>-100.5</v>
      </c>
      <c r="D36" s="36" t="s">
        <v>50</v>
      </c>
      <c r="E36" s="36" t="s">
        <v>50</v>
      </c>
      <c r="F36" s="36" t="s">
        <v>51</v>
      </c>
    </row>
    <row r="37" spans="1:6">
      <c r="A37" s="110"/>
      <c r="B37" s="48">
        <v>33</v>
      </c>
      <c r="C37" s="36">
        <v>-88</v>
      </c>
      <c r="D37" s="36" t="s">
        <v>50</v>
      </c>
      <c r="E37" s="36">
        <v>-96</v>
      </c>
      <c r="F37" s="36">
        <v>-89.5</v>
      </c>
    </row>
    <row r="38" spans="1:6">
      <c r="A38" s="110"/>
      <c r="B38" s="48">
        <v>34</v>
      </c>
      <c r="C38" s="36">
        <v>-100</v>
      </c>
      <c r="D38" s="36" t="s">
        <v>50</v>
      </c>
      <c r="E38" s="36" t="s">
        <v>50</v>
      </c>
      <c r="F38" s="36">
        <v>-98.5</v>
      </c>
    </row>
    <row r="39" spans="1:6">
      <c r="A39" s="110"/>
      <c r="B39" s="48">
        <v>35</v>
      </c>
      <c r="C39" s="36" t="s">
        <v>50</v>
      </c>
      <c r="D39" s="36" t="s">
        <v>50</v>
      </c>
      <c r="E39" s="36" t="s">
        <v>50</v>
      </c>
      <c r="F39" s="36" t="s">
        <v>51</v>
      </c>
    </row>
    <row r="40" spans="1:6" ht="14.6" thickBot="1">
      <c r="A40" s="110"/>
      <c r="B40" s="49">
        <v>36</v>
      </c>
      <c r="C40" s="38" t="s">
        <v>50</v>
      </c>
      <c r="D40" s="38" t="s">
        <v>50</v>
      </c>
      <c r="E40" s="38" t="s">
        <v>50</v>
      </c>
      <c r="F40" s="38">
        <v>-87.5</v>
      </c>
    </row>
    <row r="41" spans="1:6" ht="17.149999999999999" thickBot="1">
      <c r="A41" s="101" t="s">
        <v>68</v>
      </c>
      <c r="B41" s="102"/>
      <c r="C41" s="39">
        <v>-103.53</v>
      </c>
      <c r="D41" s="39">
        <v>-102.46</v>
      </c>
      <c r="E41" s="39">
        <v>-99.55</v>
      </c>
      <c r="F41" s="39">
        <v>-104.16</v>
      </c>
    </row>
    <row r="42" spans="1:6" ht="14.6" thickBot="1">
      <c r="A42" s="105" t="s">
        <v>58</v>
      </c>
      <c r="B42" s="106"/>
      <c r="C42" s="41">
        <v>4</v>
      </c>
      <c r="D42" s="41">
        <v>18</v>
      </c>
      <c r="E42" s="41">
        <v>14</v>
      </c>
      <c r="F42" s="41">
        <v>2</v>
      </c>
    </row>
  </sheetData>
  <mergeCells count="5">
    <mergeCell ref="A2:B2"/>
    <mergeCell ref="A3:A4"/>
    <mergeCell ref="A5:A40"/>
    <mergeCell ref="A41:B41"/>
    <mergeCell ref="A42:B42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07D4-8FAA-4582-8F43-0BF620198B4D}">
  <dimension ref="A1:D42"/>
  <sheetViews>
    <sheetView workbookViewId="0">
      <selection activeCell="D41" sqref="D41"/>
    </sheetView>
  </sheetViews>
  <sheetFormatPr defaultRowHeight="14.15"/>
  <cols>
    <col min="1" max="4" width="14.42578125" customWidth="1"/>
  </cols>
  <sheetData>
    <row r="1" spans="1:4" ht="14.6" thickBot="1">
      <c r="A1" t="s">
        <v>77</v>
      </c>
    </row>
    <row r="2" spans="1:4">
      <c r="A2" s="97" t="s">
        <v>69</v>
      </c>
      <c r="B2" s="98"/>
      <c r="C2" s="42" t="s">
        <v>70</v>
      </c>
      <c r="D2" s="42" t="s">
        <v>8</v>
      </c>
    </row>
    <row r="3" spans="1:4" ht="28.3">
      <c r="A3" s="107" t="s">
        <v>71</v>
      </c>
      <c r="B3" s="43" t="s">
        <v>72</v>
      </c>
      <c r="C3" s="44" t="s">
        <v>73</v>
      </c>
      <c r="D3" s="44" t="s">
        <v>73</v>
      </c>
    </row>
    <row r="4" spans="1:4" ht="28.75" thickBot="1">
      <c r="A4" s="108"/>
      <c r="B4" s="45" t="s">
        <v>74</v>
      </c>
      <c r="C4" s="46">
        <v>2023</v>
      </c>
      <c r="D4" s="46">
        <v>2024</v>
      </c>
    </row>
    <row r="5" spans="1:4">
      <c r="A5" s="109" t="s">
        <v>75</v>
      </c>
      <c r="B5" s="47">
        <v>1</v>
      </c>
      <c r="C5" s="52">
        <v>-106.476</v>
      </c>
      <c r="D5" s="52">
        <v>-102.27</v>
      </c>
    </row>
    <row r="6" spans="1:4">
      <c r="A6" s="110"/>
      <c r="B6" s="48">
        <v>2</v>
      </c>
      <c r="C6" s="52">
        <v>-94.475999999999999</v>
      </c>
      <c r="D6" s="52">
        <v>-95.27</v>
      </c>
    </row>
    <row r="7" spans="1:4">
      <c r="A7" s="110"/>
      <c r="B7" s="48">
        <v>3</v>
      </c>
      <c r="C7" s="52">
        <v>-104.476</v>
      </c>
      <c r="D7" s="52">
        <v>-93.27</v>
      </c>
    </row>
    <row r="8" spans="1:4">
      <c r="A8" s="110"/>
      <c r="B8" s="48">
        <v>4</v>
      </c>
      <c r="C8" s="52" t="s">
        <v>50</v>
      </c>
      <c r="D8" s="52">
        <v>-100.27</v>
      </c>
    </row>
    <row r="9" spans="1:4">
      <c r="A9" s="110"/>
      <c r="B9" s="48">
        <v>5</v>
      </c>
      <c r="C9" s="52">
        <v>-100.476</v>
      </c>
      <c r="D9" s="52">
        <v>-101.27</v>
      </c>
    </row>
    <row r="10" spans="1:4">
      <c r="A10" s="110"/>
      <c r="B10" s="48">
        <v>6</v>
      </c>
      <c r="C10" s="52">
        <v>-112.476</v>
      </c>
      <c r="D10" s="52">
        <v>-98.27</v>
      </c>
    </row>
    <row r="11" spans="1:4">
      <c r="A11" s="110"/>
      <c r="B11" s="48">
        <v>7</v>
      </c>
      <c r="C11" s="52">
        <v>-95.475999999999999</v>
      </c>
      <c r="D11" s="52">
        <v>-96.27</v>
      </c>
    </row>
    <row r="12" spans="1:4">
      <c r="A12" s="110"/>
      <c r="B12" s="48">
        <v>8</v>
      </c>
      <c r="C12" s="52" t="s">
        <v>50</v>
      </c>
      <c r="D12" s="52">
        <v>-102.27</v>
      </c>
    </row>
    <row r="13" spans="1:4">
      <c r="A13" s="110"/>
      <c r="B13" s="48">
        <v>9</v>
      </c>
      <c r="C13" s="52">
        <v>-103.476</v>
      </c>
      <c r="D13" s="52">
        <v>-98.27</v>
      </c>
    </row>
    <row r="14" spans="1:4">
      <c r="A14" s="110"/>
      <c r="B14" s="48">
        <v>10</v>
      </c>
      <c r="C14" s="52" t="s">
        <v>50</v>
      </c>
      <c r="D14" s="52">
        <v>-103.27</v>
      </c>
    </row>
    <row r="15" spans="1:4">
      <c r="A15" s="110"/>
      <c r="B15" s="48">
        <v>11</v>
      </c>
      <c r="C15" s="52">
        <v>-97.475999999999999</v>
      </c>
      <c r="D15" s="52">
        <v>-96.27</v>
      </c>
    </row>
    <row r="16" spans="1:4">
      <c r="A16" s="110"/>
      <c r="B16" s="48">
        <v>12</v>
      </c>
      <c r="C16" s="52">
        <v>-93.475999999999999</v>
      </c>
      <c r="D16" s="52">
        <v>-100.27</v>
      </c>
    </row>
    <row r="17" spans="1:4">
      <c r="A17" s="110"/>
      <c r="B17" s="48">
        <v>13</v>
      </c>
      <c r="C17" s="52">
        <v>-93.475999999999999</v>
      </c>
      <c r="D17" s="52">
        <v>-98.27</v>
      </c>
    </row>
    <row r="18" spans="1:4">
      <c r="A18" s="110"/>
      <c r="B18" s="48">
        <v>14</v>
      </c>
      <c r="C18" s="52">
        <v>-101.476</v>
      </c>
      <c r="D18" s="52">
        <v>-90.27</v>
      </c>
    </row>
    <row r="19" spans="1:4">
      <c r="A19" s="110"/>
      <c r="B19" s="48">
        <v>15</v>
      </c>
      <c r="C19" s="52">
        <v>-103.476</v>
      </c>
      <c r="D19" s="52">
        <v>-96.27</v>
      </c>
    </row>
    <row r="20" spans="1:4">
      <c r="A20" s="110"/>
      <c r="B20" s="48">
        <v>16</v>
      </c>
      <c r="C20" s="52">
        <v>-95.475999999999999</v>
      </c>
      <c r="D20" s="52">
        <v>-106.27</v>
      </c>
    </row>
    <row r="21" spans="1:4">
      <c r="A21" s="110"/>
      <c r="B21" s="48">
        <v>17</v>
      </c>
      <c r="C21" s="52">
        <v>-96.475999999999999</v>
      </c>
      <c r="D21" s="52">
        <v>-96.27</v>
      </c>
    </row>
    <row r="22" spans="1:4">
      <c r="A22" s="110"/>
      <c r="B22" s="48">
        <v>18</v>
      </c>
      <c r="C22" s="52">
        <v>-95.475999999999999</v>
      </c>
      <c r="D22" s="52">
        <v>-105.27</v>
      </c>
    </row>
    <row r="23" spans="1:4">
      <c r="A23" s="110"/>
      <c r="B23" s="48">
        <v>19</v>
      </c>
      <c r="C23" s="52">
        <v>-102.476</v>
      </c>
      <c r="D23" s="52">
        <v>-92.27</v>
      </c>
    </row>
    <row r="24" spans="1:4">
      <c r="A24" s="110"/>
      <c r="B24" s="48">
        <v>20</v>
      </c>
      <c r="C24" s="52">
        <v>-113.476</v>
      </c>
      <c r="D24" s="52">
        <v>-93.27</v>
      </c>
    </row>
    <row r="25" spans="1:4">
      <c r="A25" s="110"/>
      <c r="B25" s="48">
        <v>21</v>
      </c>
      <c r="C25" s="52">
        <v>-93.475999999999999</v>
      </c>
      <c r="D25" s="52">
        <v>-105.27</v>
      </c>
    </row>
    <row r="26" spans="1:4">
      <c r="A26" s="110"/>
      <c r="B26" s="48">
        <v>22</v>
      </c>
      <c r="C26" s="52">
        <v>-100.476</v>
      </c>
      <c r="D26" s="52">
        <v>-93.27</v>
      </c>
    </row>
    <row r="27" spans="1:4">
      <c r="A27" s="110"/>
      <c r="B27" s="48">
        <v>23</v>
      </c>
      <c r="C27" s="52">
        <v>-102.476</v>
      </c>
      <c r="D27" s="52">
        <v>-89.27</v>
      </c>
    </row>
    <row r="28" spans="1:4">
      <c r="A28" s="110"/>
      <c r="B28" s="48">
        <v>24</v>
      </c>
      <c r="C28" s="52">
        <v>-93.475999999999999</v>
      </c>
      <c r="D28" s="52">
        <v>-90.27</v>
      </c>
    </row>
    <row r="29" spans="1:4">
      <c r="A29" s="110"/>
      <c r="B29" s="48">
        <v>25</v>
      </c>
      <c r="C29" s="52">
        <v>-95.475999999999999</v>
      </c>
      <c r="D29" s="52">
        <v>-97.27</v>
      </c>
    </row>
    <row r="30" spans="1:4">
      <c r="A30" s="110"/>
      <c r="B30" s="48">
        <v>26</v>
      </c>
      <c r="C30" s="52">
        <v>-100.476</v>
      </c>
      <c r="D30" s="52">
        <v>-105.27</v>
      </c>
    </row>
    <row r="31" spans="1:4">
      <c r="A31" s="110"/>
      <c r="B31" s="48">
        <v>27</v>
      </c>
      <c r="C31" s="52">
        <v>-98.475999999999999</v>
      </c>
      <c r="D31" s="52">
        <v>-107.27</v>
      </c>
    </row>
    <row r="32" spans="1:4">
      <c r="A32" s="110"/>
      <c r="B32" s="48">
        <v>28</v>
      </c>
      <c r="C32" s="52" t="s">
        <v>50</v>
      </c>
      <c r="D32" s="52">
        <v>-88.27</v>
      </c>
    </row>
    <row r="33" spans="1:4">
      <c r="A33" s="110"/>
      <c r="B33" s="48">
        <v>29</v>
      </c>
      <c r="C33" s="52">
        <v>-93.475999999999999</v>
      </c>
      <c r="D33" s="52">
        <v>-98.27</v>
      </c>
    </row>
    <row r="34" spans="1:4">
      <c r="A34" s="110"/>
      <c r="B34" s="48">
        <v>30</v>
      </c>
      <c r="C34" s="52">
        <v>-94.475999999999999</v>
      </c>
      <c r="D34" s="52">
        <v>-93.27</v>
      </c>
    </row>
    <row r="35" spans="1:4">
      <c r="A35" s="110"/>
      <c r="B35" s="48">
        <v>31</v>
      </c>
      <c r="C35" s="52">
        <v>-96.475999999999999</v>
      </c>
      <c r="D35" s="52" t="s">
        <v>50</v>
      </c>
    </row>
    <row r="36" spans="1:4">
      <c r="A36" s="110"/>
      <c r="B36" s="48">
        <v>32</v>
      </c>
      <c r="C36" s="52">
        <v>-100.476</v>
      </c>
      <c r="D36" s="52">
        <v>-89.27</v>
      </c>
    </row>
    <row r="37" spans="1:4">
      <c r="A37" s="110"/>
      <c r="B37" s="48">
        <v>33</v>
      </c>
      <c r="C37" s="52">
        <v>-100.476</v>
      </c>
      <c r="D37" s="52">
        <v>-92.27</v>
      </c>
    </row>
    <row r="38" spans="1:4">
      <c r="A38" s="110"/>
      <c r="B38" s="48">
        <v>34</v>
      </c>
      <c r="C38" s="52">
        <v>-101.476</v>
      </c>
      <c r="D38" s="52">
        <v>-100.27</v>
      </c>
    </row>
    <row r="39" spans="1:4">
      <c r="A39" s="110"/>
      <c r="B39" s="48">
        <v>35</v>
      </c>
      <c r="C39" s="52" t="s">
        <v>50</v>
      </c>
      <c r="D39" s="52" t="s">
        <v>50</v>
      </c>
    </row>
    <row r="40" spans="1:4" ht="14.6" thickBot="1">
      <c r="A40" s="110"/>
      <c r="B40" s="49">
        <v>36</v>
      </c>
      <c r="C40" s="52" t="s">
        <v>50</v>
      </c>
      <c r="D40" s="52">
        <v>-90.27</v>
      </c>
    </row>
    <row r="41" spans="1:4" ht="17.149999999999999" thickBot="1">
      <c r="A41" s="101" t="s">
        <v>56</v>
      </c>
      <c r="B41" s="102"/>
      <c r="C41" s="53">
        <v>-104.724</v>
      </c>
      <c r="D41" s="53">
        <v>-102.6764</v>
      </c>
    </row>
    <row r="42" spans="1:4" ht="14.6" thickBot="1">
      <c r="A42" s="105" t="s">
        <v>76</v>
      </c>
      <c r="B42" s="106"/>
      <c r="C42" s="54">
        <v>6</v>
      </c>
      <c r="D42" s="54">
        <v>2</v>
      </c>
    </row>
  </sheetData>
  <mergeCells count="5">
    <mergeCell ref="A3:A4"/>
    <mergeCell ref="A2:B2"/>
    <mergeCell ref="A5:A40"/>
    <mergeCell ref="A41:B41"/>
    <mergeCell ref="A42:B42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631D-E28B-47A7-8211-63884E106E88}">
  <dimension ref="A1:C5"/>
  <sheetViews>
    <sheetView zoomScale="145" zoomScaleNormal="145" workbookViewId="0">
      <selection activeCell="B9" sqref="B9"/>
    </sheetView>
  </sheetViews>
  <sheetFormatPr defaultRowHeight="14.15"/>
  <cols>
    <col min="2" max="2" width="37" customWidth="1"/>
    <col min="3" max="3" width="9.140625" customWidth="1"/>
  </cols>
  <sheetData>
    <row r="1" spans="1:3">
      <c r="A1" s="19" t="s">
        <v>32</v>
      </c>
      <c r="B1" s="19" t="s">
        <v>33</v>
      </c>
      <c r="C1" s="19" t="s">
        <v>87</v>
      </c>
    </row>
    <row r="2" spans="1:3" ht="20.6">
      <c r="A2" s="50" t="s">
        <v>84</v>
      </c>
      <c r="B2" s="50" t="s">
        <v>85</v>
      </c>
      <c r="C2" s="50" t="s">
        <v>86</v>
      </c>
    </row>
    <row r="3" spans="1:3">
      <c r="A3" s="50" t="s">
        <v>152</v>
      </c>
      <c r="B3" s="50" t="s">
        <v>128</v>
      </c>
      <c r="C3" s="50" t="s">
        <v>88</v>
      </c>
    </row>
    <row r="4" spans="1:3" ht="20.6">
      <c r="A4" s="50" t="s">
        <v>129</v>
      </c>
      <c r="B4" s="50" t="s">
        <v>130</v>
      </c>
      <c r="C4" s="50" t="s">
        <v>131</v>
      </c>
    </row>
    <row r="5" spans="1:3" ht="20.6">
      <c r="A5" s="50" t="s">
        <v>132</v>
      </c>
      <c r="B5" s="50" t="s">
        <v>130</v>
      </c>
      <c r="C5" s="50" t="s">
        <v>133</v>
      </c>
    </row>
  </sheetData>
  <phoneticPr fontId="1" type="noConversion"/>
  <dataValidations count="1">
    <dataValidation allowBlank="1" showInputMessage="1" showErrorMessage="1" promptTitle="TDoc#" prompt="Make sure new TDocs have unique TDoc numbers, otherwise they cannot be imported." sqref="A2:A5" xr:uid="{939F54A8-2008-47BE-A988-7D5AA70BD7F1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AF1E-6925-4ED2-A301-F62923D30806}">
  <dimension ref="A1:B23"/>
  <sheetViews>
    <sheetView zoomScale="115" zoomScaleNormal="115" workbookViewId="0">
      <selection activeCell="B28" sqref="B28"/>
    </sheetView>
  </sheetViews>
  <sheetFormatPr defaultColWidth="8.78515625" defaultRowHeight="14.15"/>
  <cols>
    <col min="1" max="1" width="32.140625" customWidth="1"/>
    <col min="2" max="2" width="66.640625" customWidth="1"/>
    <col min="3" max="3" width="20.35546875" bestFit="1" customWidth="1"/>
    <col min="4" max="4" width="10.35546875" bestFit="1" customWidth="1"/>
    <col min="5" max="5" width="12.640625" bestFit="1" customWidth="1"/>
    <col min="7" max="7" width="20.78515625" customWidth="1"/>
    <col min="8" max="8" width="10.35546875" bestFit="1" customWidth="1"/>
    <col min="9" max="9" width="17.140625" customWidth="1"/>
    <col min="10" max="10" width="10.640625" bestFit="1" customWidth="1"/>
  </cols>
  <sheetData>
    <row r="1" spans="1:2">
      <c r="A1" s="55" t="s">
        <v>89</v>
      </c>
      <c r="B1" s="56"/>
    </row>
    <row r="2" spans="1:2">
      <c r="A2" s="2" t="s">
        <v>90</v>
      </c>
      <c r="B2" s="57" t="s">
        <v>45</v>
      </c>
    </row>
    <row r="3" spans="1:2">
      <c r="A3" s="2" t="s">
        <v>91</v>
      </c>
      <c r="B3" s="58" t="s">
        <v>92</v>
      </c>
    </row>
    <row r="4" spans="1:2">
      <c r="A4" s="2" t="s">
        <v>93</v>
      </c>
      <c r="B4" s="58" t="s">
        <v>94</v>
      </c>
    </row>
    <row r="5" spans="1:2">
      <c r="A5" s="59" t="s">
        <v>95</v>
      </c>
      <c r="B5" s="60"/>
    </row>
    <row r="6" spans="1:2">
      <c r="A6" s="2" t="s">
        <v>96</v>
      </c>
      <c r="B6" s="2" t="s">
        <v>97</v>
      </c>
    </row>
    <row r="7" spans="1:2">
      <c r="A7" s="2" t="s">
        <v>98</v>
      </c>
      <c r="B7" s="57" t="s">
        <v>99</v>
      </c>
    </row>
    <row r="8" spans="1:2" ht="28.3">
      <c r="A8" s="61" t="s">
        <v>100</v>
      </c>
      <c r="B8" s="62" t="s">
        <v>101</v>
      </c>
    </row>
    <row r="9" spans="1:2">
      <c r="A9" s="61" t="s">
        <v>102</v>
      </c>
      <c r="B9" s="62" t="s">
        <v>103</v>
      </c>
    </row>
    <row r="10" spans="1:2">
      <c r="A10" s="2" t="s">
        <v>104</v>
      </c>
      <c r="B10" s="63" t="s">
        <v>105</v>
      </c>
    </row>
    <row r="11" spans="1:2">
      <c r="A11" s="59" t="s">
        <v>106</v>
      </c>
      <c r="B11" s="60"/>
    </row>
    <row r="12" spans="1:2">
      <c r="A12" s="2" t="s">
        <v>107</v>
      </c>
      <c r="B12" s="57" t="s">
        <v>108</v>
      </c>
    </row>
    <row r="13" spans="1:2">
      <c r="A13" s="82" t="s">
        <v>109</v>
      </c>
      <c r="B13" s="82"/>
    </row>
    <row r="14" spans="1:2">
      <c r="A14" s="2" t="s">
        <v>110</v>
      </c>
      <c r="B14" s="57" t="s">
        <v>111</v>
      </c>
    </row>
    <row r="15" spans="1:2">
      <c r="A15" s="2" t="s">
        <v>112</v>
      </c>
      <c r="B15" s="57" t="s">
        <v>113</v>
      </c>
    </row>
    <row r="16" spans="1:2">
      <c r="A16" s="2" t="s">
        <v>114</v>
      </c>
      <c r="B16" s="57" t="s">
        <v>115</v>
      </c>
    </row>
    <row r="17" spans="1:2">
      <c r="A17" s="59" t="s">
        <v>116</v>
      </c>
      <c r="B17" s="60"/>
    </row>
    <row r="18" spans="1:2">
      <c r="A18" s="2" t="s">
        <v>117</v>
      </c>
      <c r="B18" s="1" t="s">
        <v>118</v>
      </c>
    </row>
    <row r="19" spans="1:2">
      <c r="A19" s="2" t="s">
        <v>119</v>
      </c>
      <c r="B19" s="1" t="s">
        <v>120</v>
      </c>
    </row>
    <row r="20" spans="1:2">
      <c r="A20" s="59" t="s">
        <v>34</v>
      </c>
      <c r="B20" s="64"/>
    </row>
    <row r="21" spans="1:2">
      <c r="A21" s="83" t="s">
        <v>121</v>
      </c>
      <c r="B21" s="83"/>
    </row>
    <row r="22" spans="1:2">
      <c r="A22" s="84" t="s">
        <v>122</v>
      </c>
      <c r="B22" s="84"/>
    </row>
    <row r="23" spans="1:2">
      <c r="A23" s="85" t="s">
        <v>123</v>
      </c>
      <c r="B23" s="85"/>
    </row>
  </sheetData>
  <mergeCells count="4">
    <mergeCell ref="A13:B13"/>
    <mergeCell ref="A21:B21"/>
    <mergeCell ref="A22:B22"/>
    <mergeCell ref="A23:B23"/>
  </mergeCells>
  <phoneticPr fontId="1" type="noConversion"/>
  <hyperlinks>
    <hyperlink ref="A21:B21" r:id="rId1" display="Note 1: 3GPP TS 38.151 V17.6.0, https://www.3gpp.org/ftp/Specs/archive/38_series/38.151/38151-h60.zip" xr:uid="{71FD8087-E701-4431-9609-BB966D241612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7A402-F4D5-4A0C-AED3-78D3179AAC4E}">
  <dimension ref="A1:B9"/>
  <sheetViews>
    <sheetView tabSelected="1" zoomScale="115" zoomScaleNormal="115" workbookViewId="0">
      <selection activeCell="A11" sqref="A11"/>
    </sheetView>
  </sheetViews>
  <sheetFormatPr defaultRowHeight="14.15"/>
  <cols>
    <col min="1" max="1" width="27.5703125" style="1" customWidth="1"/>
    <col min="2" max="2" width="18.28515625" style="1" customWidth="1"/>
    <col min="3" max="16384" width="9.140625" style="1"/>
  </cols>
  <sheetData>
    <row r="1" spans="1:2" ht="21" customHeight="1">
      <c r="A1" s="86" t="s">
        <v>82</v>
      </c>
      <c r="B1" s="87"/>
    </row>
    <row r="2" spans="1:2">
      <c r="A2" s="11" t="s">
        <v>83</v>
      </c>
      <c r="B2" s="12" t="s">
        <v>45</v>
      </c>
    </row>
    <row r="3" spans="1:2">
      <c r="A3" s="11" t="s">
        <v>14</v>
      </c>
      <c r="B3" s="10">
        <f>CDF_1!H18</f>
        <v>-100.54456</v>
      </c>
    </row>
    <row r="4" spans="1:2">
      <c r="A4" s="11" t="s">
        <v>15</v>
      </c>
      <c r="B4" s="10">
        <f>CDF_1!H19</f>
        <v>-100.26476</v>
      </c>
    </row>
    <row r="5" spans="1:2">
      <c r="A5" s="11" t="s">
        <v>16</v>
      </c>
      <c r="B5" s="10">
        <f>CDF_1!H20</f>
        <v>-100.10864000000001</v>
      </c>
    </row>
    <row r="6" spans="1:2" ht="14.6" thickBot="1">
      <c r="A6" s="13" t="s">
        <v>17</v>
      </c>
      <c r="B6" s="14">
        <f>CDF_1!H21</f>
        <v>-99.853960000000001</v>
      </c>
    </row>
    <row r="7" spans="1:2" ht="20.149999999999999" customHeight="1" thickBot="1">
      <c r="A7" s="18" t="s">
        <v>31</v>
      </c>
      <c r="B7" s="51">
        <v>13</v>
      </c>
    </row>
    <row r="9" spans="1:2">
      <c r="A9" s="1" t="s">
        <v>150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DBEB0-980F-4FB1-990C-1FB7D6D318CF}">
  <dimension ref="A1:H22"/>
  <sheetViews>
    <sheetView zoomScale="115" zoomScaleNormal="115" workbookViewId="0">
      <selection activeCell="E10" sqref="E10"/>
    </sheetView>
  </sheetViews>
  <sheetFormatPr defaultRowHeight="14.15"/>
  <cols>
    <col min="1" max="1" width="13.5" style="1" customWidth="1"/>
    <col min="2" max="2" width="15.2109375" style="7" customWidth="1"/>
    <col min="3" max="3" width="11.42578125" style="7" customWidth="1"/>
    <col min="4" max="4" width="18.5703125" style="1" customWidth="1"/>
    <col min="5" max="6" width="5.7109375" style="1" customWidth="1"/>
    <col min="7" max="7" width="10.28515625" style="1" customWidth="1"/>
    <col min="8" max="8" width="10.2109375" style="1" customWidth="1"/>
    <col min="9" max="16384" width="9.140625" style="1"/>
  </cols>
  <sheetData>
    <row r="1" spans="1:8" ht="17.600000000000001" customHeight="1">
      <c r="A1" s="88" t="s">
        <v>18</v>
      </c>
      <c r="B1" s="88" t="s">
        <v>11</v>
      </c>
      <c r="C1" s="88"/>
      <c r="D1" s="90" t="s">
        <v>81</v>
      </c>
      <c r="G1" s="9" t="s">
        <v>13</v>
      </c>
      <c r="H1" s="9" t="s">
        <v>45</v>
      </c>
    </row>
    <row r="2" spans="1:8" ht="17.600000000000001" customHeight="1">
      <c r="A2" s="88"/>
      <c r="B2" s="9" t="s">
        <v>12</v>
      </c>
      <c r="C2" s="9" t="s">
        <v>6</v>
      </c>
      <c r="D2" s="90"/>
      <c r="G2" s="8">
        <v>0</v>
      </c>
      <c r="H2" s="5">
        <f t="shared" ref="H2:H22" si="0">_xlfn.PERCENTILE.INC(D:D,G2)</f>
        <v>-105.159215780241</v>
      </c>
    </row>
    <row r="3" spans="1:8" ht="13.75" customHeight="1">
      <c r="A3" s="5" t="s">
        <v>19</v>
      </c>
      <c r="B3" s="89" t="s">
        <v>143</v>
      </c>
      <c r="C3" s="6" t="s">
        <v>44</v>
      </c>
      <c r="D3" s="8">
        <f>PADs!$M$4</f>
        <v>-101.78655554493901</v>
      </c>
      <c r="G3" s="8">
        <v>0.05</v>
      </c>
      <c r="H3" s="5">
        <f t="shared" si="0"/>
        <v>-104.8980863120964</v>
      </c>
    </row>
    <row r="4" spans="1:8">
      <c r="A4" s="5" t="s">
        <v>78</v>
      </c>
      <c r="B4" s="89"/>
      <c r="C4" s="6" t="s">
        <v>46</v>
      </c>
      <c r="D4" s="80">
        <f>PADs!$M$5</f>
        <v>-105.159215780241</v>
      </c>
      <c r="G4" s="8">
        <v>0.1</v>
      </c>
      <c r="H4" s="5">
        <f t="shared" si="0"/>
        <v>-104.6112</v>
      </c>
    </row>
    <row r="5" spans="1:8">
      <c r="A5" s="5" t="s">
        <v>79</v>
      </c>
      <c r="B5" s="89"/>
      <c r="C5" s="6" t="s">
        <v>47</v>
      </c>
      <c r="D5" s="80">
        <f>PADs!$M$6</f>
        <v>-102.55763601792663</v>
      </c>
      <c r="G5" s="8">
        <v>0.15</v>
      </c>
      <c r="H5" s="5">
        <f t="shared" si="0"/>
        <v>-104.2728</v>
      </c>
    </row>
    <row r="6" spans="1:8">
      <c r="A6" s="5" t="s">
        <v>20</v>
      </c>
      <c r="B6" s="6" t="s">
        <v>39</v>
      </c>
      <c r="C6" s="6" t="s">
        <v>7</v>
      </c>
      <c r="D6" s="8">
        <f>'Lab A'!$C$42</f>
        <v>-102.6249</v>
      </c>
      <c r="G6" s="8">
        <v>0.2</v>
      </c>
      <c r="H6" s="5">
        <f t="shared" si="0"/>
        <v>-103.908</v>
      </c>
    </row>
    <row r="7" spans="1:8">
      <c r="A7" s="5" t="s">
        <v>21</v>
      </c>
      <c r="B7" s="6" t="s">
        <v>39</v>
      </c>
      <c r="C7" s="6" t="s">
        <v>8</v>
      </c>
      <c r="D7" s="5">
        <f>'Lab A'!$D$42</f>
        <v>-100.8862</v>
      </c>
      <c r="G7" s="8">
        <v>0.25</v>
      </c>
      <c r="H7" s="5">
        <f t="shared" si="0"/>
        <v>-103.53</v>
      </c>
    </row>
    <row r="8" spans="1:8">
      <c r="A8" s="5" t="s">
        <v>22</v>
      </c>
      <c r="B8" s="6" t="s">
        <v>39</v>
      </c>
      <c r="C8" s="6" t="s">
        <v>9</v>
      </c>
      <c r="D8" s="5">
        <f>'Lab A'!$E$42</f>
        <v>-100.3168</v>
      </c>
      <c r="G8" s="8">
        <v>0.3</v>
      </c>
      <c r="H8" s="5">
        <f t="shared" si="0"/>
        <v>-103.01784000000001</v>
      </c>
    </row>
    <row r="9" spans="1:8">
      <c r="A9" s="5" t="s">
        <v>23</v>
      </c>
      <c r="B9" s="6" t="s">
        <v>39</v>
      </c>
      <c r="C9" s="6" t="s">
        <v>10</v>
      </c>
      <c r="D9" s="5">
        <f>'Lab A'!$F$42</f>
        <v>-100.0566</v>
      </c>
      <c r="G9" s="8">
        <v>0.35</v>
      </c>
      <c r="H9" s="5">
        <f t="shared" si="0"/>
        <v>-102.6661</v>
      </c>
    </row>
    <row r="10" spans="1:8">
      <c r="A10" s="5" t="s">
        <v>24</v>
      </c>
      <c r="B10" s="6" t="s">
        <v>80</v>
      </c>
      <c r="C10" s="6" t="s">
        <v>7</v>
      </c>
      <c r="D10" s="8">
        <f>'Labs B &amp; C'!$C$41</f>
        <v>-103.53</v>
      </c>
      <c r="G10" s="8">
        <v>0.4</v>
      </c>
      <c r="H10" s="5">
        <f t="shared" si="0"/>
        <v>-102.6352</v>
      </c>
    </row>
    <row r="11" spans="1:8">
      <c r="A11" s="5" t="s">
        <v>25</v>
      </c>
      <c r="B11" s="6" t="s">
        <v>80</v>
      </c>
      <c r="C11" s="6" t="s">
        <v>8</v>
      </c>
      <c r="D11" s="8">
        <f>'Labs B &amp; C'!$D$41</f>
        <v>-102.46</v>
      </c>
      <c r="G11" s="8">
        <v>0.45</v>
      </c>
      <c r="H11" s="5">
        <f t="shared" si="0"/>
        <v>-102.59799440717065</v>
      </c>
    </row>
    <row r="12" spans="1:8">
      <c r="A12" s="5" t="s">
        <v>26</v>
      </c>
      <c r="B12" s="6" t="s">
        <v>80</v>
      </c>
      <c r="C12" s="6" t="s">
        <v>9</v>
      </c>
      <c r="D12" s="8">
        <f>'Labs B &amp; C'!$E$41</f>
        <v>-99.55</v>
      </c>
      <c r="G12" s="8">
        <v>0.5</v>
      </c>
      <c r="H12" s="5">
        <f t="shared" si="0"/>
        <v>-102.55763601792663</v>
      </c>
    </row>
    <row r="13" spans="1:8">
      <c r="A13" s="5" t="s">
        <v>137</v>
      </c>
      <c r="B13" s="6" t="s">
        <v>80</v>
      </c>
      <c r="C13" s="6" t="s">
        <v>10</v>
      </c>
      <c r="D13" s="8">
        <f>'Labs B &amp; C'!$F$41</f>
        <v>-104.16</v>
      </c>
      <c r="G13" s="8">
        <v>0.55000000000000004</v>
      </c>
      <c r="H13" s="5">
        <f t="shared" si="0"/>
        <v>-102.49905440717065</v>
      </c>
    </row>
    <row r="14" spans="1:8">
      <c r="A14" s="5" t="s">
        <v>138</v>
      </c>
      <c r="B14" s="6" t="s">
        <v>43</v>
      </c>
      <c r="C14" s="6" t="s">
        <v>7</v>
      </c>
      <c r="D14" s="8">
        <f>'Lab E'!$C$41</f>
        <v>-104.724</v>
      </c>
      <c r="G14" s="8">
        <v>0.6</v>
      </c>
      <c r="H14" s="5">
        <f t="shared" si="0"/>
        <v>-102.32531110898779</v>
      </c>
    </row>
    <row r="15" spans="1:8">
      <c r="A15" s="5" t="s">
        <v>139</v>
      </c>
      <c r="B15" s="6" t="s">
        <v>43</v>
      </c>
      <c r="C15" s="6" t="s">
        <v>8</v>
      </c>
      <c r="D15" s="8">
        <f>'Lab E'!$D$41</f>
        <v>-102.6764</v>
      </c>
      <c r="G15" s="8">
        <v>0.65</v>
      </c>
      <c r="H15" s="5">
        <f t="shared" si="0"/>
        <v>-101.92124443595121</v>
      </c>
    </row>
    <row r="16" spans="1:8">
      <c r="G16" s="8">
        <v>0.7</v>
      </c>
      <c r="H16" s="5">
        <f t="shared" si="0"/>
        <v>-101.4264133269634</v>
      </c>
    </row>
    <row r="17" spans="7:8">
      <c r="G17" s="8">
        <v>0.75</v>
      </c>
      <c r="H17" s="5">
        <f t="shared" si="0"/>
        <v>-100.8862</v>
      </c>
    </row>
    <row r="18" spans="7:8">
      <c r="G18" s="8">
        <v>0.8</v>
      </c>
      <c r="H18" s="5">
        <f t="shared" si="0"/>
        <v>-100.54456</v>
      </c>
    </row>
    <row r="19" spans="7:8">
      <c r="G19" s="8">
        <v>0.85</v>
      </c>
      <c r="H19" s="5">
        <f t="shared" si="0"/>
        <v>-100.26476</v>
      </c>
    </row>
    <row r="20" spans="7:8">
      <c r="G20" s="8">
        <v>0.9</v>
      </c>
      <c r="H20" s="5">
        <f t="shared" si="0"/>
        <v>-100.10864000000001</v>
      </c>
    </row>
    <row r="21" spans="7:8">
      <c r="G21" s="8">
        <v>0.95</v>
      </c>
      <c r="H21" s="5">
        <f t="shared" si="0"/>
        <v>-99.853960000000001</v>
      </c>
    </row>
    <row r="22" spans="7:8">
      <c r="G22" s="8">
        <v>1</v>
      </c>
      <c r="H22" s="5">
        <f t="shared" si="0"/>
        <v>-99.55</v>
      </c>
    </row>
  </sheetData>
  <mergeCells count="4">
    <mergeCell ref="A1:A2"/>
    <mergeCell ref="B1:C1"/>
    <mergeCell ref="B3:B5"/>
    <mergeCell ref="D1:D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5253-F8FA-44E3-A672-8C4722B78428}">
  <dimension ref="A1:H22"/>
  <sheetViews>
    <sheetView zoomScale="115" zoomScaleNormal="115" workbookViewId="0">
      <selection activeCell="D19" sqref="D19"/>
    </sheetView>
  </sheetViews>
  <sheetFormatPr defaultRowHeight="14.15"/>
  <cols>
    <col min="1" max="1" width="13.5" style="1" customWidth="1"/>
    <col min="2" max="2" width="15" style="7" customWidth="1"/>
    <col min="3" max="3" width="11.42578125" style="7" customWidth="1"/>
    <col min="4" max="4" width="18.5703125" style="1" customWidth="1"/>
    <col min="5" max="6" width="5.7109375" style="1" customWidth="1"/>
    <col min="7" max="7" width="10.28515625" style="1" customWidth="1"/>
    <col min="8" max="8" width="10.2109375" style="1" customWidth="1"/>
    <col min="9" max="16384" width="9.140625" style="1"/>
  </cols>
  <sheetData>
    <row r="1" spans="1:8" ht="17.600000000000001" customHeight="1">
      <c r="A1" s="88" t="s">
        <v>18</v>
      </c>
      <c r="B1" s="88" t="s">
        <v>11</v>
      </c>
      <c r="C1" s="88"/>
      <c r="D1" s="90" t="s">
        <v>81</v>
      </c>
      <c r="G1" s="9" t="s">
        <v>13</v>
      </c>
      <c r="H1" s="9" t="s">
        <v>45</v>
      </c>
    </row>
    <row r="2" spans="1:8" ht="17.600000000000001" customHeight="1">
      <c r="A2" s="88"/>
      <c r="B2" s="9" t="s">
        <v>12</v>
      </c>
      <c r="C2" s="9" t="s">
        <v>6</v>
      </c>
      <c r="D2" s="90"/>
      <c r="G2" s="8">
        <v>0</v>
      </c>
      <c r="H2" s="5">
        <f t="shared" ref="H2:H22" si="0">_xlfn.PERCENTILE.INC(D:D,G2)</f>
        <v>-105.16616962510335</v>
      </c>
    </row>
    <row r="3" spans="1:8" ht="13.75" customHeight="1">
      <c r="A3" s="5" t="s">
        <v>19</v>
      </c>
      <c r="B3" s="91" t="s">
        <v>141</v>
      </c>
      <c r="C3" s="6" t="s">
        <v>44</v>
      </c>
      <c r="D3" s="8">
        <f>PADs!$M$4</f>
        <v>-101.78655554493901</v>
      </c>
      <c r="G3" s="8">
        <v>0.05</v>
      </c>
      <c r="H3" s="5">
        <f t="shared" si="0"/>
        <v>-104.90086785004134</v>
      </c>
    </row>
    <row r="4" spans="1:8">
      <c r="A4" s="5" t="s">
        <v>78</v>
      </c>
      <c r="B4" s="91"/>
      <c r="C4" s="6" t="s">
        <v>46</v>
      </c>
      <c r="D4" s="80">
        <f>PADs!$N$5</f>
        <v>-105.16616962510335</v>
      </c>
      <c r="G4" s="8">
        <v>0.1</v>
      </c>
      <c r="H4" s="5">
        <f t="shared" si="0"/>
        <v>-104.6112</v>
      </c>
    </row>
    <row r="5" spans="1:8">
      <c r="A5" s="5" t="s">
        <v>79</v>
      </c>
      <c r="B5" s="91"/>
      <c r="C5" s="6" t="s">
        <v>47</v>
      </c>
      <c r="D5" s="80">
        <f>PADs!$N$6</f>
        <v>-102.61300912764634</v>
      </c>
      <c r="G5" s="8">
        <v>0.15</v>
      </c>
      <c r="H5" s="5">
        <f t="shared" si="0"/>
        <v>-104.2728</v>
      </c>
    </row>
    <row r="6" spans="1:8">
      <c r="A6" s="5" t="s">
        <v>20</v>
      </c>
      <c r="B6" s="6" t="s">
        <v>39</v>
      </c>
      <c r="C6" s="6" t="s">
        <v>7</v>
      </c>
      <c r="D6" s="8">
        <f>'Lab A'!$C$42</f>
        <v>-102.6249</v>
      </c>
      <c r="G6" s="8">
        <v>0.2</v>
      </c>
      <c r="H6" s="5">
        <f t="shared" si="0"/>
        <v>-103.908</v>
      </c>
    </row>
    <row r="7" spans="1:8">
      <c r="A7" s="5" t="s">
        <v>21</v>
      </c>
      <c r="B7" s="6" t="s">
        <v>39</v>
      </c>
      <c r="C7" s="6" t="s">
        <v>8</v>
      </c>
      <c r="D7" s="5">
        <f>'Lab A'!$D$42</f>
        <v>-100.8862</v>
      </c>
      <c r="G7" s="8">
        <v>0.25</v>
      </c>
      <c r="H7" s="5">
        <f t="shared" si="0"/>
        <v>-103.53</v>
      </c>
    </row>
    <row r="8" spans="1:8">
      <c r="A8" s="5" t="s">
        <v>22</v>
      </c>
      <c r="B8" s="6" t="s">
        <v>39</v>
      </c>
      <c r="C8" s="6" t="s">
        <v>9</v>
      </c>
      <c r="D8" s="5">
        <f>'Lab A'!$E$42</f>
        <v>-100.3168</v>
      </c>
      <c r="G8" s="8">
        <v>0.3</v>
      </c>
      <c r="H8" s="5">
        <f t="shared" si="0"/>
        <v>-103.01784000000001</v>
      </c>
    </row>
    <row r="9" spans="1:8">
      <c r="A9" s="5" t="s">
        <v>23</v>
      </c>
      <c r="B9" s="6" t="s">
        <v>39</v>
      </c>
      <c r="C9" s="6" t="s">
        <v>10</v>
      </c>
      <c r="D9" s="5">
        <f>'Lab A'!$F$42</f>
        <v>-100.0566</v>
      </c>
      <c r="G9" s="8">
        <v>0.35</v>
      </c>
      <c r="H9" s="5">
        <f t="shared" si="0"/>
        <v>-102.6661</v>
      </c>
    </row>
    <row r="10" spans="1:8">
      <c r="A10" s="5" t="s">
        <v>24</v>
      </c>
      <c r="B10" s="6" t="s">
        <v>80</v>
      </c>
      <c r="C10" s="6" t="s">
        <v>7</v>
      </c>
      <c r="D10" s="8">
        <f>'Labs B &amp; C'!$C$41</f>
        <v>-103.53</v>
      </c>
      <c r="G10" s="8">
        <v>0.4</v>
      </c>
      <c r="H10" s="5">
        <f t="shared" si="0"/>
        <v>-102.6352</v>
      </c>
    </row>
    <row r="11" spans="1:8">
      <c r="A11" s="5" t="s">
        <v>25</v>
      </c>
      <c r="B11" s="6" t="s">
        <v>80</v>
      </c>
      <c r="C11" s="6" t="s">
        <v>8</v>
      </c>
      <c r="D11" s="8">
        <f>'Labs B &amp; C'!$D$41</f>
        <v>-102.46</v>
      </c>
      <c r="G11" s="8">
        <v>0.45</v>
      </c>
      <c r="H11" s="5">
        <f t="shared" si="0"/>
        <v>-102.62014365105853</v>
      </c>
    </row>
    <row r="12" spans="1:8">
      <c r="A12" s="5" t="s">
        <v>26</v>
      </c>
      <c r="B12" s="6" t="s">
        <v>80</v>
      </c>
      <c r="C12" s="6" t="s">
        <v>9</v>
      </c>
      <c r="D12" s="8">
        <f>'Labs B &amp; C'!$E$41</f>
        <v>-99.55</v>
      </c>
      <c r="G12" s="8">
        <v>0.5</v>
      </c>
      <c r="H12" s="5">
        <f t="shared" si="0"/>
        <v>-102.61300912764634</v>
      </c>
    </row>
    <row r="13" spans="1:8">
      <c r="A13" s="5" t="s">
        <v>137</v>
      </c>
      <c r="B13" s="6" t="s">
        <v>80</v>
      </c>
      <c r="C13" s="6" t="s">
        <v>10</v>
      </c>
      <c r="D13" s="8">
        <f>'Labs B &amp; C'!$F$41</f>
        <v>-104.16</v>
      </c>
      <c r="G13" s="8">
        <v>0.55000000000000004</v>
      </c>
      <c r="H13" s="5">
        <f t="shared" si="0"/>
        <v>-102.52120365105853</v>
      </c>
    </row>
    <row r="14" spans="1:8">
      <c r="A14" s="5" t="s">
        <v>138</v>
      </c>
      <c r="B14" s="6" t="s">
        <v>43</v>
      </c>
      <c r="C14" s="6" t="s">
        <v>7</v>
      </c>
      <c r="D14" s="8">
        <f>'Lab E'!$C$41</f>
        <v>-104.724</v>
      </c>
      <c r="G14" s="8">
        <v>0.6</v>
      </c>
      <c r="H14" s="5">
        <f t="shared" si="0"/>
        <v>-102.32531110898779</v>
      </c>
    </row>
    <row r="15" spans="1:8">
      <c r="A15" s="5" t="s">
        <v>139</v>
      </c>
      <c r="B15" s="6" t="s">
        <v>43</v>
      </c>
      <c r="C15" s="6" t="s">
        <v>8</v>
      </c>
      <c r="D15" s="8">
        <f>'Lab E'!$D$41</f>
        <v>-102.6764</v>
      </c>
      <c r="G15" s="8">
        <v>0.65</v>
      </c>
      <c r="H15" s="5">
        <f t="shared" si="0"/>
        <v>-101.92124443595121</v>
      </c>
    </row>
    <row r="16" spans="1:8">
      <c r="G16" s="8">
        <v>0.7</v>
      </c>
      <c r="H16" s="5">
        <f t="shared" si="0"/>
        <v>-101.4264133269634</v>
      </c>
    </row>
    <row r="17" spans="7:8">
      <c r="G17" s="8">
        <v>0.75</v>
      </c>
      <c r="H17" s="5">
        <f t="shared" si="0"/>
        <v>-100.8862</v>
      </c>
    </row>
    <row r="18" spans="7:8">
      <c r="G18" s="8">
        <v>0.8</v>
      </c>
      <c r="H18" s="5">
        <f t="shared" si="0"/>
        <v>-100.54456</v>
      </c>
    </row>
    <row r="19" spans="7:8">
      <c r="G19" s="8">
        <v>0.85</v>
      </c>
      <c r="H19" s="5">
        <f t="shared" si="0"/>
        <v>-100.26476</v>
      </c>
    </row>
    <row r="20" spans="7:8">
      <c r="G20" s="8">
        <v>0.9</v>
      </c>
      <c r="H20" s="5">
        <f t="shared" si="0"/>
        <v>-100.10864000000001</v>
      </c>
    </row>
    <row r="21" spans="7:8">
      <c r="G21" s="8">
        <v>0.95</v>
      </c>
      <c r="H21" s="5">
        <f t="shared" si="0"/>
        <v>-99.853960000000001</v>
      </c>
    </row>
    <row r="22" spans="7:8">
      <c r="G22" s="8">
        <v>1</v>
      </c>
      <c r="H22" s="5">
        <f t="shared" si="0"/>
        <v>-99.55</v>
      </c>
    </row>
  </sheetData>
  <mergeCells count="4">
    <mergeCell ref="A1:A2"/>
    <mergeCell ref="B1:C1"/>
    <mergeCell ref="D1:D2"/>
    <mergeCell ref="B3:B5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73B2-ECF7-4F55-92B8-91A7AAF167BE}">
  <dimension ref="A1:H22"/>
  <sheetViews>
    <sheetView zoomScale="115" zoomScaleNormal="115" workbookViewId="0">
      <selection activeCell="J25" sqref="J25"/>
    </sheetView>
  </sheetViews>
  <sheetFormatPr defaultRowHeight="14.15"/>
  <cols>
    <col min="1" max="1" width="13.5" style="1" customWidth="1"/>
    <col min="2" max="2" width="15.35546875" style="7" customWidth="1"/>
    <col min="3" max="3" width="11.42578125" style="7" customWidth="1"/>
    <col min="4" max="4" width="18.5703125" style="1" customWidth="1"/>
    <col min="5" max="6" width="5.7109375" style="1" customWidth="1"/>
    <col min="7" max="7" width="10.28515625" style="1" customWidth="1"/>
    <col min="8" max="8" width="10.2109375" style="1" customWidth="1"/>
    <col min="9" max="16384" width="9.140625" style="1"/>
  </cols>
  <sheetData>
    <row r="1" spans="1:8" ht="17.600000000000001" customHeight="1">
      <c r="A1" s="88" t="s">
        <v>18</v>
      </c>
      <c r="B1" s="88" t="s">
        <v>11</v>
      </c>
      <c r="C1" s="88"/>
      <c r="D1" s="90" t="s">
        <v>81</v>
      </c>
      <c r="G1" s="9" t="s">
        <v>13</v>
      </c>
      <c r="H1" s="9" t="s">
        <v>45</v>
      </c>
    </row>
    <row r="2" spans="1:8" ht="17.600000000000001" customHeight="1">
      <c r="A2" s="88"/>
      <c r="B2" s="9" t="s">
        <v>12</v>
      </c>
      <c r="C2" s="9" t="s">
        <v>6</v>
      </c>
      <c r="D2" s="90"/>
      <c r="G2" s="8">
        <v>0</v>
      </c>
      <c r="H2" s="5">
        <f t="shared" ref="H2:H22" si="0">_xlfn.PERCENTILE.INC(D:D,G2)</f>
        <v>-105.159215780241</v>
      </c>
    </row>
    <row r="3" spans="1:8" ht="13.75" customHeight="1">
      <c r="A3" s="5" t="s">
        <v>19</v>
      </c>
      <c r="B3" s="89" t="s">
        <v>144</v>
      </c>
      <c r="C3" s="6" t="s">
        <v>44</v>
      </c>
      <c r="D3" s="8">
        <f>PADs!$M$4</f>
        <v>-101.78655554493901</v>
      </c>
      <c r="G3" s="8">
        <v>0.05</v>
      </c>
      <c r="H3" s="5">
        <f t="shared" si="0"/>
        <v>-104.8980863120964</v>
      </c>
    </row>
    <row r="4" spans="1:8">
      <c r="A4" s="5" t="s">
        <v>78</v>
      </c>
      <c r="B4" s="89"/>
      <c r="C4" s="6" t="s">
        <v>46</v>
      </c>
      <c r="D4" s="80">
        <f>PADs!$M$13</f>
        <v>-105.159215780241</v>
      </c>
      <c r="G4" s="8">
        <v>0.1</v>
      </c>
      <c r="H4" s="5">
        <f t="shared" si="0"/>
        <v>-104.6112</v>
      </c>
    </row>
    <row r="5" spans="1:8">
      <c r="A5" s="5" t="s">
        <v>79</v>
      </c>
      <c r="B5" s="89"/>
      <c r="C5" s="6" t="s">
        <v>47</v>
      </c>
      <c r="D5" s="80">
        <f>PADs!$M$14</f>
        <v>-102.1541205028411</v>
      </c>
      <c r="G5" s="8">
        <v>0.15</v>
      </c>
      <c r="H5" s="5">
        <f t="shared" si="0"/>
        <v>-104.2728</v>
      </c>
    </row>
    <row r="6" spans="1:8">
      <c r="A6" s="5" t="s">
        <v>20</v>
      </c>
      <c r="B6" s="6" t="s">
        <v>39</v>
      </c>
      <c r="C6" s="6" t="s">
        <v>7</v>
      </c>
      <c r="D6" s="8">
        <f>'Lab A'!$C$42</f>
        <v>-102.6249</v>
      </c>
      <c r="G6" s="8">
        <v>0.2</v>
      </c>
      <c r="H6" s="5">
        <f t="shared" si="0"/>
        <v>-103.908</v>
      </c>
    </row>
    <row r="7" spans="1:8">
      <c r="A7" s="5" t="s">
        <v>21</v>
      </c>
      <c r="B7" s="6" t="s">
        <v>39</v>
      </c>
      <c r="C7" s="6" t="s">
        <v>8</v>
      </c>
      <c r="D7" s="5">
        <f>'Lab A'!$D$42</f>
        <v>-100.8862</v>
      </c>
      <c r="G7" s="8">
        <v>0.25</v>
      </c>
      <c r="H7" s="5">
        <f t="shared" si="0"/>
        <v>-103.53</v>
      </c>
    </row>
    <row r="8" spans="1:8">
      <c r="A8" s="5" t="s">
        <v>22</v>
      </c>
      <c r="B8" s="6" t="s">
        <v>39</v>
      </c>
      <c r="C8" s="6" t="s">
        <v>9</v>
      </c>
      <c r="D8" s="5">
        <f>'Lab A'!$E$42</f>
        <v>-100.3168</v>
      </c>
      <c r="G8" s="8">
        <v>0.3</v>
      </c>
      <c r="H8" s="5">
        <f t="shared" si="0"/>
        <v>-103.01784000000001</v>
      </c>
    </row>
    <row r="9" spans="1:8">
      <c r="A9" s="5" t="s">
        <v>23</v>
      </c>
      <c r="B9" s="6" t="s">
        <v>39</v>
      </c>
      <c r="C9" s="6" t="s">
        <v>10</v>
      </c>
      <c r="D9" s="5">
        <f>'Lab A'!$F$42</f>
        <v>-100.0566</v>
      </c>
      <c r="G9" s="8">
        <v>0.35</v>
      </c>
      <c r="H9" s="5">
        <f t="shared" si="0"/>
        <v>-102.6661</v>
      </c>
    </row>
    <row r="10" spans="1:8">
      <c r="A10" s="5" t="s">
        <v>24</v>
      </c>
      <c r="B10" s="6" t="s">
        <v>80</v>
      </c>
      <c r="C10" s="6" t="s">
        <v>7</v>
      </c>
      <c r="D10" s="8">
        <f>'Labs B &amp; C'!$C$41</f>
        <v>-103.53</v>
      </c>
      <c r="G10" s="8">
        <v>0.4</v>
      </c>
      <c r="H10" s="5">
        <f t="shared" si="0"/>
        <v>-102.6352</v>
      </c>
    </row>
    <row r="11" spans="1:8">
      <c r="A11" s="5" t="s">
        <v>25</v>
      </c>
      <c r="B11" s="6" t="s">
        <v>80</v>
      </c>
      <c r="C11" s="6" t="s">
        <v>8</v>
      </c>
      <c r="D11" s="8">
        <f>'Labs B &amp; C'!$D$41</f>
        <v>-102.46</v>
      </c>
      <c r="G11" s="8">
        <v>0.45</v>
      </c>
      <c r="H11" s="5">
        <f t="shared" si="0"/>
        <v>-102.55893999999999</v>
      </c>
    </row>
    <row r="12" spans="1:8">
      <c r="A12" s="5" t="s">
        <v>26</v>
      </c>
      <c r="B12" s="6" t="s">
        <v>80</v>
      </c>
      <c r="C12" s="6" t="s">
        <v>9</v>
      </c>
      <c r="D12" s="8">
        <f>'Labs B &amp; C'!$E$41</f>
        <v>-99.55</v>
      </c>
      <c r="G12" s="8">
        <v>0.5</v>
      </c>
      <c r="H12" s="5">
        <f t="shared" si="0"/>
        <v>-102.46</v>
      </c>
    </row>
    <row r="13" spans="1:8">
      <c r="A13" s="5" t="s">
        <v>137</v>
      </c>
      <c r="B13" s="6" t="s">
        <v>80</v>
      </c>
      <c r="C13" s="6" t="s">
        <v>10</v>
      </c>
      <c r="D13" s="8">
        <f>'Labs B &amp; C'!$F$41</f>
        <v>-104.16</v>
      </c>
      <c r="G13" s="8">
        <v>0.55000000000000004</v>
      </c>
      <c r="H13" s="5">
        <f t="shared" si="0"/>
        <v>-102.27647230170466</v>
      </c>
    </row>
    <row r="14" spans="1:8">
      <c r="A14" s="5" t="s">
        <v>138</v>
      </c>
      <c r="B14" s="6" t="s">
        <v>43</v>
      </c>
      <c r="C14" s="6" t="s">
        <v>7</v>
      </c>
      <c r="D14" s="8">
        <f>'Lab E'!$C$41</f>
        <v>-104.724</v>
      </c>
      <c r="G14" s="8">
        <v>0.6</v>
      </c>
      <c r="H14" s="5">
        <f t="shared" si="0"/>
        <v>-102.08060751126068</v>
      </c>
    </row>
    <row r="15" spans="1:8">
      <c r="A15" s="5" t="s">
        <v>139</v>
      </c>
      <c r="B15" s="6" t="s">
        <v>43</v>
      </c>
      <c r="C15" s="6" t="s">
        <v>8</v>
      </c>
      <c r="D15" s="8">
        <f>'Lab E'!$D$41</f>
        <v>-102.6764</v>
      </c>
      <c r="G15" s="8">
        <v>0.65</v>
      </c>
      <c r="H15" s="5">
        <f t="shared" si="0"/>
        <v>-101.86006853651942</v>
      </c>
    </row>
    <row r="16" spans="1:8">
      <c r="G16" s="8">
        <v>0.7</v>
      </c>
      <c r="H16" s="5">
        <f t="shared" si="0"/>
        <v>-101.4264133269634</v>
      </c>
    </row>
    <row r="17" spans="7:8">
      <c r="G17" s="8">
        <v>0.75</v>
      </c>
      <c r="H17" s="5">
        <f t="shared" si="0"/>
        <v>-100.8862</v>
      </c>
    </row>
    <row r="18" spans="7:8">
      <c r="G18" s="8">
        <v>0.8</v>
      </c>
      <c r="H18" s="5">
        <f t="shared" si="0"/>
        <v>-100.54456</v>
      </c>
    </row>
    <row r="19" spans="7:8">
      <c r="G19" s="8">
        <v>0.85</v>
      </c>
      <c r="H19" s="5">
        <f t="shared" si="0"/>
        <v>-100.26476</v>
      </c>
    </row>
    <row r="20" spans="7:8">
      <c r="G20" s="8">
        <v>0.9</v>
      </c>
      <c r="H20" s="5">
        <f t="shared" si="0"/>
        <v>-100.10864000000001</v>
      </c>
    </row>
    <row r="21" spans="7:8">
      <c r="G21" s="8">
        <v>0.95</v>
      </c>
      <c r="H21" s="5">
        <f t="shared" si="0"/>
        <v>-99.853960000000001</v>
      </c>
    </row>
    <row r="22" spans="7:8">
      <c r="G22" s="8">
        <v>1</v>
      </c>
      <c r="H22" s="5">
        <f t="shared" si="0"/>
        <v>-99.55</v>
      </c>
    </row>
  </sheetData>
  <mergeCells count="4">
    <mergeCell ref="A1:A2"/>
    <mergeCell ref="B1:C1"/>
    <mergeCell ref="D1:D2"/>
    <mergeCell ref="B3:B5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3F59-E36D-4762-96F2-94DCE63D1460}">
  <dimension ref="A1:H22"/>
  <sheetViews>
    <sheetView zoomScale="115" zoomScaleNormal="115" workbookViewId="0">
      <selection activeCell="D9" sqref="D9"/>
    </sheetView>
  </sheetViews>
  <sheetFormatPr defaultRowHeight="14.15"/>
  <cols>
    <col min="1" max="1" width="13.5" style="1" customWidth="1"/>
    <col min="2" max="2" width="15.2109375" style="7" customWidth="1"/>
    <col min="3" max="3" width="11.42578125" style="7" customWidth="1"/>
    <col min="4" max="4" width="18.5703125" style="1" customWidth="1"/>
    <col min="5" max="6" width="5.7109375" style="1" customWidth="1"/>
    <col min="7" max="7" width="10.28515625" style="1" customWidth="1"/>
    <col min="8" max="8" width="10.2109375" style="1" customWidth="1"/>
    <col min="9" max="16384" width="9.140625" style="1"/>
  </cols>
  <sheetData>
    <row r="1" spans="1:8" ht="17.600000000000001" customHeight="1">
      <c r="A1" s="88" t="s">
        <v>18</v>
      </c>
      <c r="B1" s="88" t="s">
        <v>11</v>
      </c>
      <c r="C1" s="88"/>
      <c r="D1" s="90" t="s">
        <v>81</v>
      </c>
      <c r="G1" s="9" t="s">
        <v>13</v>
      </c>
      <c r="H1" s="9" t="s">
        <v>45</v>
      </c>
    </row>
    <row r="2" spans="1:8" ht="17.600000000000001" customHeight="1">
      <c r="A2" s="88"/>
      <c r="B2" s="9" t="s">
        <v>12</v>
      </c>
      <c r="C2" s="9" t="s">
        <v>6</v>
      </c>
      <c r="D2" s="90"/>
      <c r="G2" s="8">
        <v>0</v>
      </c>
      <c r="H2" s="5">
        <f t="shared" ref="H2:H22" si="0">_xlfn.PERCENTILE.INC(D:D,G2)</f>
        <v>-105.16616962510335</v>
      </c>
    </row>
    <row r="3" spans="1:8" ht="13.75" customHeight="1">
      <c r="A3" s="5" t="s">
        <v>19</v>
      </c>
      <c r="B3" s="91" t="s">
        <v>145</v>
      </c>
      <c r="C3" s="6" t="s">
        <v>44</v>
      </c>
      <c r="D3" s="8">
        <f>PADs!$M$4</f>
        <v>-101.78655554493901</v>
      </c>
      <c r="G3" s="8">
        <v>0.05</v>
      </c>
      <c r="H3" s="5">
        <f t="shared" si="0"/>
        <v>-104.90086785004134</v>
      </c>
    </row>
    <row r="4" spans="1:8">
      <c r="A4" s="5" t="s">
        <v>78</v>
      </c>
      <c r="B4" s="91"/>
      <c r="C4" s="6" t="s">
        <v>46</v>
      </c>
      <c r="D4" s="80">
        <f>PADs!$N$13</f>
        <v>-105.16616962510335</v>
      </c>
      <c r="G4" s="8">
        <v>0.1</v>
      </c>
      <c r="H4" s="5">
        <f t="shared" si="0"/>
        <v>-104.6112</v>
      </c>
    </row>
    <row r="5" spans="1:8">
      <c r="A5" s="5" t="s">
        <v>79</v>
      </c>
      <c r="B5" s="91"/>
      <c r="C5" s="6" t="s">
        <v>47</v>
      </c>
      <c r="D5" s="80">
        <f>PADs!$N$14</f>
        <v>-102.16090912764633</v>
      </c>
      <c r="G5" s="8">
        <v>0.15</v>
      </c>
      <c r="H5" s="5">
        <f t="shared" si="0"/>
        <v>-104.2728</v>
      </c>
    </row>
    <row r="6" spans="1:8">
      <c r="A6" s="5" t="s">
        <v>20</v>
      </c>
      <c r="B6" s="6" t="s">
        <v>39</v>
      </c>
      <c r="C6" s="6" t="s">
        <v>7</v>
      </c>
      <c r="D6" s="8">
        <f>'Lab A'!$C$42</f>
        <v>-102.6249</v>
      </c>
      <c r="G6" s="8">
        <v>0.2</v>
      </c>
      <c r="H6" s="5">
        <f t="shared" si="0"/>
        <v>-103.908</v>
      </c>
    </row>
    <row r="7" spans="1:8">
      <c r="A7" s="5" t="s">
        <v>21</v>
      </c>
      <c r="B7" s="6" t="s">
        <v>39</v>
      </c>
      <c r="C7" s="6" t="s">
        <v>8</v>
      </c>
      <c r="D7" s="5">
        <f>'Lab A'!$D$42</f>
        <v>-100.8862</v>
      </c>
      <c r="G7" s="8">
        <v>0.25</v>
      </c>
      <c r="H7" s="5">
        <f t="shared" si="0"/>
        <v>-103.53</v>
      </c>
    </row>
    <row r="8" spans="1:8">
      <c r="A8" s="5" t="s">
        <v>22</v>
      </c>
      <c r="B8" s="6" t="s">
        <v>39</v>
      </c>
      <c r="C8" s="6" t="s">
        <v>9</v>
      </c>
      <c r="D8" s="5">
        <f>'Lab A'!$E$42</f>
        <v>-100.3168</v>
      </c>
      <c r="G8" s="8">
        <v>0.3</v>
      </c>
      <c r="H8" s="5">
        <f t="shared" si="0"/>
        <v>-103.01784000000001</v>
      </c>
    </row>
    <row r="9" spans="1:8">
      <c r="A9" s="5" t="s">
        <v>23</v>
      </c>
      <c r="B9" s="6" t="s">
        <v>39</v>
      </c>
      <c r="C9" s="6" t="s">
        <v>10</v>
      </c>
      <c r="D9" s="5">
        <f>'Lab A'!$F$42</f>
        <v>-100.0566</v>
      </c>
      <c r="G9" s="8">
        <v>0.35</v>
      </c>
      <c r="H9" s="5">
        <f t="shared" si="0"/>
        <v>-102.6661</v>
      </c>
    </row>
    <row r="10" spans="1:8">
      <c r="A10" s="5" t="s">
        <v>24</v>
      </c>
      <c r="B10" s="6" t="s">
        <v>80</v>
      </c>
      <c r="C10" s="6" t="s">
        <v>7</v>
      </c>
      <c r="D10" s="8">
        <f>'Labs B &amp; C'!$C$41</f>
        <v>-103.53</v>
      </c>
      <c r="G10" s="8">
        <v>0.4</v>
      </c>
      <c r="H10" s="5">
        <f t="shared" si="0"/>
        <v>-102.6352</v>
      </c>
    </row>
    <row r="11" spans="1:8">
      <c r="A11" s="5" t="s">
        <v>25</v>
      </c>
      <c r="B11" s="6" t="s">
        <v>80</v>
      </c>
      <c r="C11" s="6" t="s">
        <v>8</v>
      </c>
      <c r="D11" s="8">
        <f>'Labs B &amp; C'!$D$41</f>
        <v>-102.46</v>
      </c>
      <c r="G11" s="8">
        <v>0.45</v>
      </c>
      <c r="H11" s="5">
        <f t="shared" si="0"/>
        <v>-102.55893999999999</v>
      </c>
    </row>
    <row r="12" spans="1:8">
      <c r="A12" s="5" t="s">
        <v>26</v>
      </c>
      <c r="B12" s="6" t="s">
        <v>80</v>
      </c>
      <c r="C12" s="6" t="s">
        <v>9</v>
      </c>
      <c r="D12" s="8">
        <f>'Labs B &amp; C'!$E$41</f>
        <v>-99.55</v>
      </c>
      <c r="G12" s="8">
        <v>0.5</v>
      </c>
      <c r="H12" s="5">
        <f t="shared" si="0"/>
        <v>-102.46</v>
      </c>
    </row>
    <row r="13" spans="1:8">
      <c r="A13" s="5" t="s">
        <v>137</v>
      </c>
      <c r="B13" s="6" t="s">
        <v>80</v>
      </c>
      <c r="C13" s="6" t="s">
        <v>10</v>
      </c>
      <c r="D13" s="8">
        <f>'Labs B &amp; C'!$F$41</f>
        <v>-104.16</v>
      </c>
      <c r="G13" s="8">
        <v>0.55000000000000004</v>
      </c>
      <c r="H13" s="5">
        <f t="shared" si="0"/>
        <v>-102.2805454765878</v>
      </c>
    </row>
    <row r="14" spans="1:8">
      <c r="A14" s="5" t="s">
        <v>138</v>
      </c>
      <c r="B14" s="6" t="s">
        <v>43</v>
      </c>
      <c r="C14" s="6" t="s">
        <v>7</v>
      </c>
      <c r="D14" s="8">
        <f>'Lab E'!$C$41</f>
        <v>-104.724</v>
      </c>
      <c r="G14" s="8">
        <v>0.6</v>
      </c>
      <c r="H14" s="5">
        <f t="shared" si="0"/>
        <v>-102.08603841110487</v>
      </c>
    </row>
    <row r="15" spans="1:8">
      <c r="A15" s="5" t="s">
        <v>139</v>
      </c>
      <c r="B15" s="6" t="s">
        <v>43</v>
      </c>
      <c r="C15" s="6" t="s">
        <v>8</v>
      </c>
      <c r="D15" s="8">
        <f>'Lab E'!$D$41</f>
        <v>-102.6764</v>
      </c>
      <c r="G15" s="8">
        <v>0.65</v>
      </c>
      <c r="H15" s="5">
        <f t="shared" si="0"/>
        <v>-101.86142626148047</v>
      </c>
    </row>
    <row r="16" spans="1:8">
      <c r="G16" s="8">
        <v>0.7</v>
      </c>
      <c r="H16" s="5">
        <f t="shared" si="0"/>
        <v>-101.4264133269634</v>
      </c>
    </row>
    <row r="17" spans="7:8">
      <c r="G17" s="8">
        <v>0.75</v>
      </c>
      <c r="H17" s="5">
        <f t="shared" si="0"/>
        <v>-100.8862</v>
      </c>
    </row>
    <row r="18" spans="7:8">
      <c r="G18" s="8">
        <v>0.8</v>
      </c>
      <c r="H18" s="5">
        <f t="shared" si="0"/>
        <v>-100.54456</v>
      </c>
    </row>
    <row r="19" spans="7:8">
      <c r="G19" s="8">
        <v>0.85</v>
      </c>
      <c r="H19" s="5">
        <f t="shared" si="0"/>
        <v>-100.26476</v>
      </c>
    </row>
    <row r="20" spans="7:8">
      <c r="G20" s="8">
        <v>0.9</v>
      </c>
      <c r="H20" s="5">
        <f t="shared" si="0"/>
        <v>-100.10864000000001</v>
      </c>
    </row>
    <row r="21" spans="7:8">
      <c r="G21" s="8">
        <v>0.95</v>
      </c>
      <c r="H21" s="5">
        <f t="shared" si="0"/>
        <v>-99.853960000000001</v>
      </c>
    </row>
    <row r="22" spans="7:8">
      <c r="G22" s="8">
        <v>1</v>
      </c>
      <c r="H22" s="5">
        <f t="shared" si="0"/>
        <v>-99.55</v>
      </c>
    </row>
  </sheetData>
  <mergeCells count="4">
    <mergeCell ref="A1:A2"/>
    <mergeCell ref="B1:C1"/>
    <mergeCell ref="D1:D2"/>
    <mergeCell ref="B3:B5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364EC-7A19-4823-8ECD-3B074C35D636}">
  <dimension ref="A1:O23"/>
  <sheetViews>
    <sheetView zoomScale="115" zoomScaleNormal="115" workbookViewId="0">
      <selection activeCell="K20" sqref="K20"/>
    </sheetView>
  </sheetViews>
  <sheetFormatPr defaultRowHeight="14.15"/>
  <cols>
    <col min="2" max="2" width="10.35546875" customWidth="1"/>
    <col min="3" max="5" width="9.2109375" bestFit="1" customWidth="1"/>
    <col min="7" max="7" width="9.2109375" bestFit="1" customWidth="1"/>
    <col min="8" max="12" width="9.140625" customWidth="1"/>
    <col min="13" max="13" width="21" style="24" customWidth="1"/>
    <col min="14" max="14" width="22.2109375" style="24" customWidth="1"/>
  </cols>
  <sheetData>
    <row r="1" spans="1:15">
      <c r="A1" s="1" t="s">
        <v>142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6"/>
      <c r="N1" s="26"/>
      <c r="O1" s="1"/>
    </row>
    <row r="2" spans="1:15" s="32" customFormat="1" ht="21.55" customHeight="1">
      <c r="A2" s="93" t="s">
        <v>36</v>
      </c>
      <c r="B2" s="93" t="s">
        <v>37</v>
      </c>
      <c r="C2" s="94" t="s">
        <v>38</v>
      </c>
      <c r="D2" s="95"/>
      <c r="E2" s="95"/>
      <c r="F2" s="95"/>
      <c r="G2" s="96"/>
      <c r="H2" s="93" t="s">
        <v>52</v>
      </c>
      <c r="I2" s="93"/>
      <c r="J2" s="93"/>
      <c r="K2" s="93"/>
      <c r="L2" s="93"/>
      <c r="M2" s="92" t="s">
        <v>146</v>
      </c>
      <c r="N2" s="92" t="s">
        <v>147</v>
      </c>
      <c r="O2" s="31"/>
    </row>
    <row r="3" spans="1:15" s="32" customFormat="1" ht="35.15" customHeight="1">
      <c r="A3" s="93"/>
      <c r="B3" s="93"/>
      <c r="C3" s="72" t="s">
        <v>127</v>
      </c>
      <c r="D3" s="20" t="s">
        <v>40</v>
      </c>
      <c r="E3" s="20" t="s">
        <v>41</v>
      </c>
      <c r="F3" s="20" t="s">
        <v>42</v>
      </c>
      <c r="G3" s="20" t="s">
        <v>43</v>
      </c>
      <c r="H3" s="20" t="s">
        <v>39</v>
      </c>
      <c r="I3" s="20" t="s">
        <v>40</v>
      </c>
      <c r="J3" s="20" t="s">
        <v>41</v>
      </c>
      <c r="K3" s="20" t="s">
        <v>42</v>
      </c>
      <c r="L3" s="20" t="s">
        <v>43</v>
      </c>
      <c r="M3" s="92"/>
      <c r="N3" s="92"/>
      <c r="O3" s="31"/>
    </row>
    <row r="4" spans="1:15">
      <c r="A4" s="21" t="s">
        <v>44</v>
      </c>
      <c r="B4" s="21" t="s">
        <v>45</v>
      </c>
      <c r="C4" s="73">
        <v>-104.9721</v>
      </c>
      <c r="D4" s="23">
        <v>-101.78655554493901</v>
      </c>
      <c r="E4" s="75">
        <v>-100.6407</v>
      </c>
      <c r="F4" s="23" t="s">
        <v>51</v>
      </c>
      <c r="G4" s="23" t="s">
        <v>51</v>
      </c>
      <c r="H4" s="27">
        <f>POWER(10, C4/10)</f>
        <v>3.1826581979138427E-11</v>
      </c>
      <c r="I4" s="27">
        <f t="shared" ref="I4:J6" si="0">POWER(10, D4/10)</f>
        <v>6.6274192593477349E-11</v>
      </c>
      <c r="J4" s="27">
        <f t="shared" si="0"/>
        <v>8.6283946326838125E-11</v>
      </c>
      <c r="K4" s="29" t="s">
        <v>51</v>
      </c>
      <c r="L4" s="29" t="s">
        <v>51</v>
      </c>
      <c r="M4" s="25">
        <v>-101.78655554493901</v>
      </c>
      <c r="N4" s="28">
        <f>(SUM(C4:G4)-MAX(C4:G4)-MIN(C4:G4))</f>
        <v>-101.78655554493902</v>
      </c>
      <c r="O4" s="1"/>
    </row>
    <row r="5" spans="1:15">
      <c r="A5" s="21" t="s">
        <v>46</v>
      </c>
      <c r="B5" s="21" t="s">
        <v>45</v>
      </c>
      <c r="C5" s="73">
        <v>-108.5609</v>
      </c>
      <c r="D5" s="23">
        <v>-104.92033925020669</v>
      </c>
      <c r="E5" s="75">
        <v>-103.86620000000001</v>
      </c>
      <c r="F5" s="23" t="s">
        <v>51</v>
      </c>
      <c r="G5" s="23">
        <v>-105.41200000000001</v>
      </c>
      <c r="H5" s="27">
        <f>POWER(10, C5/10)</f>
        <v>1.3928681252702535E-11</v>
      </c>
      <c r="I5" s="27">
        <f t="shared" si="0"/>
        <v>3.2208171865268107E-11</v>
      </c>
      <c r="J5" s="27">
        <f t="shared" si="0"/>
        <v>4.1056318140132776E-11</v>
      </c>
      <c r="K5" s="29" t="s">
        <v>51</v>
      </c>
      <c r="L5" s="29">
        <f t="shared" ref="L5:L6" si="1">POWER(10, G5/10)</f>
        <v>2.8760736288630181E-11</v>
      </c>
      <c r="M5" s="28">
        <f>10*LOG10((SUM(H5:L5)-MAX(H5:L5)-MIN(H5:L5))/2)</f>
        <v>-105.159215780241</v>
      </c>
      <c r="N5" s="28">
        <f>(SUM(C5:G5)-MAX(C5:G5)-MIN(C5:G5))/2</f>
        <v>-105.16616962510335</v>
      </c>
      <c r="O5" s="1"/>
    </row>
    <row r="6" spans="1:15">
      <c r="A6" s="21" t="s">
        <v>47</v>
      </c>
      <c r="B6" s="21" t="s">
        <v>45</v>
      </c>
      <c r="C6" s="73">
        <v>-105.4038</v>
      </c>
      <c r="D6" s="23">
        <v>-101.91801825529259</v>
      </c>
      <c r="E6" s="75">
        <v>-101.2193</v>
      </c>
      <c r="F6" s="23" t="s">
        <v>51</v>
      </c>
      <c r="G6" s="23">
        <v>-103.30800000000001</v>
      </c>
      <c r="H6" s="27">
        <f>POWER(10, C6/10)</f>
        <v>2.8815091301836099E-11</v>
      </c>
      <c r="I6" s="27">
        <f t="shared" si="0"/>
        <v>6.4298105137257154E-11</v>
      </c>
      <c r="J6" s="27">
        <f t="shared" si="0"/>
        <v>7.5521394396185048E-11</v>
      </c>
      <c r="K6" s="29" t="s">
        <v>51</v>
      </c>
      <c r="L6" s="29">
        <f t="shared" si="1"/>
        <v>4.6687433439201815E-11</v>
      </c>
      <c r="M6" s="28">
        <f>10*LOG10((SUM(H6:L6)-MAX(H6:L6)-MIN(H6:L6))/2)</f>
        <v>-102.55763601792663</v>
      </c>
      <c r="N6" s="28">
        <f>(SUM(C6:G6)-MAX(C6:G6)-MIN(C6:G6))/2</f>
        <v>-102.61300912764634</v>
      </c>
      <c r="O6" s="1"/>
    </row>
    <row r="7" spans="1:15">
      <c r="A7" s="21" t="s">
        <v>48</v>
      </c>
      <c r="B7" s="22" t="s">
        <v>49</v>
      </c>
      <c r="C7" s="23">
        <v>-108.76439999999999</v>
      </c>
      <c r="D7" s="23">
        <v>-105.79888698362301</v>
      </c>
      <c r="E7" s="23">
        <v>-104.5942</v>
      </c>
      <c r="F7" s="23" t="s">
        <v>51</v>
      </c>
      <c r="G7" s="23">
        <v>-106.006</v>
      </c>
      <c r="H7" s="1"/>
      <c r="I7" s="1"/>
      <c r="J7" s="1"/>
      <c r="K7" s="1"/>
      <c r="L7" s="1"/>
      <c r="M7" s="26"/>
      <c r="N7" s="26"/>
      <c r="O7" s="1"/>
    </row>
    <row r="8" spans="1:15">
      <c r="A8" s="77"/>
      <c r="B8" s="78"/>
      <c r="C8" s="79"/>
      <c r="D8" s="79"/>
      <c r="E8" s="79"/>
      <c r="F8" s="79"/>
      <c r="G8" s="79"/>
      <c r="H8" s="1"/>
      <c r="I8" s="1"/>
      <c r="J8" s="1"/>
      <c r="K8" s="1"/>
      <c r="L8" s="1"/>
      <c r="M8" s="26"/>
      <c r="N8" s="26"/>
      <c r="O8" s="1"/>
    </row>
    <row r="9" spans="1:15">
      <c r="A9" s="1" t="s">
        <v>140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6"/>
      <c r="N9" s="26"/>
      <c r="O9" s="1"/>
    </row>
    <row r="10" spans="1:15" ht="15">
      <c r="A10" s="93" t="s">
        <v>36</v>
      </c>
      <c r="B10" s="93" t="s">
        <v>37</v>
      </c>
      <c r="C10" s="94" t="s">
        <v>38</v>
      </c>
      <c r="D10" s="95"/>
      <c r="E10" s="95"/>
      <c r="F10" s="95"/>
      <c r="G10" s="96"/>
      <c r="H10" s="93" t="s">
        <v>52</v>
      </c>
      <c r="I10" s="93"/>
      <c r="J10" s="93"/>
      <c r="K10" s="93"/>
      <c r="L10" s="93"/>
      <c r="M10" s="92" t="s">
        <v>148</v>
      </c>
      <c r="N10" s="92" t="s">
        <v>149</v>
      </c>
      <c r="O10" s="1"/>
    </row>
    <row r="11" spans="1:15" ht="37.299999999999997">
      <c r="A11" s="93"/>
      <c r="B11" s="93"/>
      <c r="C11" s="30" t="s">
        <v>53</v>
      </c>
      <c r="D11" s="20" t="s">
        <v>40</v>
      </c>
      <c r="E11" s="20" t="s">
        <v>41</v>
      </c>
      <c r="F11" s="20" t="s">
        <v>42</v>
      </c>
      <c r="G11" s="20" t="s">
        <v>43</v>
      </c>
      <c r="H11" s="20" t="s">
        <v>39</v>
      </c>
      <c r="I11" s="20" t="s">
        <v>40</v>
      </c>
      <c r="J11" s="20" t="s">
        <v>41</v>
      </c>
      <c r="K11" s="20" t="s">
        <v>42</v>
      </c>
      <c r="L11" s="20" t="s">
        <v>43</v>
      </c>
      <c r="M11" s="92"/>
      <c r="N11" s="92"/>
      <c r="O11" s="1"/>
    </row>
    <row r="12" spans="1:15">
      <c r="A12" s="21" t="s">
        <v>44</v>
      </c>
      <c r="B12" s="21" t="s">
        <v>45</v>
      </c>
      <c r="C12" s="73">
        <f>C4+3</f>
        <v>-101.9721</v>
      </c>
      <c r="D12" s="23">
        <v>-101.78655554493901</v>
      </c>
      <c r="E12" s="75">
        <v>-100.6407</v>
      </c>
      <c r="F12" s="23" t="s">
        <v>51</v>
      </c>
      <c r="G12" s="23" t="s">
        <v>51</v>
      </c>
      <c r="H12" s="27">
        <f>POWER(10, C12/10)</f>
        <v>6.3502379637242389E-11</v>
      </c>
      <c r="I12" s="27">
        <f t="shared" ref="I12:I14" si="2">POWER(10, D12/10)</f>
        <v>6.6274192593477349E-11</v>
      </c>
      <c r="J12" s="27">
        <f t="shared" ref="J12:J14" si="3">POWER(10, E12/10)</f>
        <v>8.6283946326838125E-11</v>
      </c>
      <c r="K12" s="29" t="s">
        <v>51</v>
      </c>
      <c r="L12" s="29" t="s">
        <v>51</v>
      </c>
      <c r="M12" s="25">
        <v>-101.78655554493901</v>
      </c>
      <c r="N12" s="28">
        <f>(SUM(C12:G12)-MAX(C12:G12)-MIN(C12:G12))</f>
        <v>-101.78655554493902</v>
      </c>
      <c r="O12" s="1"/>
    </row>
    <row r="13" spans="1:15">
      <c r="A13" s="21" t="s">
        <v>46</v>
      </c>
      <c r="B13" s="21" t="s">
        <v>45</v>
      </c>
      <c r="C13" s="73">
        <f>C5+3</f>
        <v>-105.5609</v>
      </c>
      <c r="D13" s="23">
        <v>-104.92033925020669</v>
      </c>
      <c r="E13" s="75">
        <v>-103.86620000000001</v>
      </c>
      <c r="F13" s="23" t="s">
        <v>51</v>
      </c>
      <c r="G13" s="23">
        <v>-105.41200000000001</v>
      </c>
      <c r="H13" s="27">
        <f>POWER(10, C13/10)</f>
        <v>2.7791372800730813E-11</v>
      </c>
      <c r="I13" s="27">
        <f t="shared" si="2"/>
        <v>3.2208171865268107E-11</v>
      </c>
      <c r="J13" s="27">
        <f t="shared" si="3"/>
        <v>4.1056318140132776E-11</v>
      </c>
      <c r="K13" s="29" t="s">
        <v>51</v>
      </c>
      <c r="L13" s="29">
        <f t="shared" ref="L13:L14" si="4">POWER(10, G13/10)</f>
        <v>2.8760736288630181E-11</v>
      </c>
      <c r="M13" s="28">
        <f>10*LOG10((SUM(H13:L13)-MAX(H13:L13)-MIN(H13:L13))/2)</f>
        <v>-105.159215780241</v>
      </c>
      <c r="N13" s="28">
        <f>(SUM(C13:G13)-MAX(C13:G13)-MIN(C13:G13))/2</f>
        <v>-105.16616962510335</v>
      </c>
      <c r="O13" s="1"/>
    </row>
    <row r="14" spans="1:15">
      <c r="A14" s="21" t="s">
        <v>47</v>
      </c>
      <c r="B14" s="21" t="s">
        <v>45</v>
      </c>
      <c r="C14" s="23">
        <f>C6+3</f>
        <v>-102.4038</v>
      </c>
      <c r="D14" s="23">
        <v>-101.91801825529259</v>
      </c>
      <c r="E14" s="75">
        <v>-101.2193</v>
      </c>
      <c r="F14" s="23" t="s">
        <v>51</v>
      </c>
      <c r="G14" s="73">
        <v>-103.30800000000001</v>
      </c>
      <c r="H14" s="27">
        <f>POWER(10, C14/10)</f>
        <v>5.7493665776941167E-11</v>
      </c>
      <c r="I14" s="27">
        <f t="shared" si="2"/>
        <v>6.4298105137257154E-11</v>
      </c>
      <c r="J14" s="27">
        <f t="shared" si="3"/>
        <v>7.5521394396185048E-11</v>
      </c>
      <c r="K14" s="29" t="s">
        <v>51</v>
      </c>
      <c r="L14" s="29">
        <f t="shared" si="4"/>
        <v>4.6687433439201815E-11</v>
      </c>
      <c r="M14" s="28">
        <f>10*LOG10((SUM(H14:L14)-MAX(H14:L14)-MIN(H14:L14))/2)</f>
        <v>-102.1541205028411</v>
      </c>
      <c r="N14" s="28">
        <f>(SUM(C14:G14)-MAX(C14:G14)-MIN(C14:G14))/2</f>
        <v>-102.16090912764633</v>
      </c>
      <c r="O14" s="1"/>
    </row>
    <row r="15" spans="1:15">
      <c r="A15" s="21" t="s">
        <v>48</v>
      </c>
      <c r="B15" s="22" t="s">
        <v>49</v>
      </c>
      <c r="C15" s="23">
        <f>C7+3</f>
        <v>-105.76439999999999</v>
      </c>
      <c r="D15" s="23">
        <v>-105.79888698362301</v>
      </c>
      <c r="E15" s="23">
        <v>-104.5942</v>
      </c>
      <c r="F15" s="23" t="s">
        <v>51</v>
      </c>
      <c r="G15" s="23">
        <v>-106.006</v>
      </c>
      <c r="H15" s="1"/>
      <c r="I15" s="1"/>
      <c r="J15" s="1"/>
      <c r="K15" s="1"/>
      <c r="L15" s="1"/>
      <c r="M15" s="26"/>
      <c r="N15" s="26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6"/>
      <c r="N16" s="26"/>
      <c r="O16" s="1"/>
    </row>
    <row r="17" spans="1:15">
      <c r="A17" s="1"/>
      <c r="B17" s="1"/>
      <c r="C17" s="74" t="s">
        <v>134</v>
      </c>
      <c r="D17" s="74"/>
      <c r="E17" s="74"/>
      <c r="F17" s="1"/>
      <c r="G17" s="1"/>
      <c r="H17" s="1"/>
      <c r="I17" s="1"/>
      <c r="J17" s="1"/>
      <c r="K17" s="1"/>
      <c r="L17" s="1"/>
      <c r="M17" s="26"/>
      <c r="N17" s="26"/>
      <c r="O17" s="1"/>
    </row>
    <row r="18" spans="1:15">
      <c r="A18" s="1"/>
      <c r="B18" s="1"/>
      <c r="C18" s="76" t="s">
        <v>135</v>
      </c>
      <c r="D18" s="76"/>
      <c r="E18" s="76"/>
      <c r="F18" s="1"/>
      <c r="G18" s="1"/>
      <c r="H18" s="1"/>
      <c r="I18" s="1"/>
      <c r="J18" s="1"/>
      <c r="K18" s="1"/>
      <c r="L18" s="1"/>
      <c r="M18" s="26"/>
      <c r="N18" s="26"/>
      <c r="O18" s="1"/>
    </row>
    <row r="19" spans="1:15" ht="14.6" thickBot="1"/>
    <row r="20" spans="1:15" ht="36" customHeight="1">
      <c r="A20" s="70" t="s">
        <v>126</v>
      </c>
      <c r="B20" s="71" t="s">
        <v>66</v>
      </c>
    </row>
    <row r="21" spans="1:15">
      <c r="A21" s="65" t="s">
        <v>44</v>
      </c>
      <c r="B21" s="69">
        <v>2021</v>
      </c>
    </row>
    <row r="22" spans="1:15">
      <c r="A22" s="65" t="s">
        <v>124</v>
      </c>
      <c r="B22" s="66">
        <v>2021</v>
      </c>
    </row>
    <row r="23" spans="1:15" ht="14.6" thickBot="1">
      <c r="A23" s="67" t="s">
        <v>125</v>
      </c>
      <c r="B23" s="68">
        <v>2023</v>
      </c>
    </row>
  </sheetData>
  <mergeCells count="12">
    <mergeCell ref="M2:M3"/>
    <mergeCell ref="M10:M11"/>
    <mergeCell ref="N2:N3"/>
    <mergeCell ref="N10:N11"/>
    <mergeCell ref="A2:A3"/>
    <mergeCell ref="B2:B3"/>
    <mergeCell ref="C2:G2"/>
    <mergeCell ref="H2:L2"/>
    <mergeCell ref="A10:A11"/>
    <mergeCell ref="B10:B11"/>
    <mergeCell ref="C10:G10"/>
    <mergeCell ref="H10:L10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8AFB-E460-4737-97B7-2439F5334CC3}">
  <dimension ref="A1:F43"/>
  <sheetViews>
    <sheetView zoomScale="115" zoomScaleNormal="115" workbookViewId="0">
      <selection activeCell="I4" sqref="I4"/>
    </sheetView>
  </sheetViews>
  <sheetFormatPr defaultRowHeight="14.15"/>
  <cols>
    <col min="1" max="1" width="13.28515625" customWidth="1"/>
  </cols>
  <sheetData>
    <row r="1" spans="1:6" ht="14.6" thickBot="1">
      <c r="A1" t="s">
        <v>153</v>
      </c>
    </row>
    <row r="2" spans="1:6">
      <c r="A2" s="97" t="s">
        <v>54</v>
      </c>
      <c r="B2" s="98"/>
      <c r="C2" s="81" t="s">
        <v>7</v>
      </c>
      <c r="D2" s="81" t="s">
        <v>8</v>
      </c>
      <c r="E2" s="81" t="s">
        <v>9</v>
      </c>
      <c r="F2" s="81" t="s">
        <v>10</v>
      </c>
    </row>
    <row r="3" spans="1:6" ht="56.6">
      <c r="A3" s="107" t="s">
        <v>63</v>
      </c>
      <c r="B3" s="43" t="s">
        <v>64</v>
      </c>
      <c r="C3" s="44" t="s">
        <v>154</v>
      </c>
      <c r="D3" s="44" t="s">
        <v>65</v>
      </c>
      <c r="E3" s="44" t="s">
        <v>65</v>
      </c>
      <c r="F3" s="44" t="s">
        <v>65</v>
      </c>
    </row>
    <row r="4" spans="1:6" ht="42.9" thickBot="1">
      <c r="A4" s="108"/>
      <c r="B4" s="45" t="s">
        <v>66</v>
      </c>
      <c r="C4" s="46">
        <v>2022</v>
      </c>
      <c r="D4" s="46">
        <v>2022</v>
      </c>
      <c r="E4" s="46">
        <v>2022</v>
      </c>
      <c r="F4" s="46">
        <v>2023</v>
      </c>
    </row>
    <row r="5" spans="1:6">
      <c r="A5" s="99" t="s">
        <v>55</v>
      </c>
      <c r="B5" s="33">
        <v>1</v>
      </c>
      <c r="C5" s="34">
        <v>-96.5</v>
      </c>
      <c r="D5" s="34">
        <v>-107.5</v>
      </c>
      <c r="E5" s="34">
        <v>-103.5</v>
      </c>
      <c r="F5" s="34">
        <v>-105</v>
      </c>
    </row>
    <row r="6" spans="1:6">
      <c r="A6" s="100"/>
      <c r="B6" s="35">
        <v>2</v>
      </c>
      <c r="C6" s="36">
        <v>-102.5</v>
      </c>
      <c r="D6" s="36">
        <v>-103.5</v>
      </c>
      <c r="E6" s="36">
        <v>-103</v>
      </c>
      <c r="F6" s="36">
        <v>-102.5</v>
      </c>
    </row>
    <row r="7" spans="1:6">
      <c r="A7" s="100"/>
      <c r="B7" s="35">
        <v>3</v>
      </c>
      <c r="C7" s="36">
        <v>-104.5</v>
      </c>
      <c r="D7" s="36">
        <v>-105</v>
      </c>
      <c r="E7" s="36">
        <v>-102.5</v>
      </c>
      <c r="F7" s="36">
        <v>-102.5</v>
      </c>
    </row>
    <row r="8" spans="1:6">
      <c r="A8" s="100"/>
      <c r="B8" s="35">
        <v>4</v>
      </c>
      <c r="C8" s="36">
        <v>-95</v>
      </c>
      <c r="D8" s="36">
        <v>-104.5</v>
      </c>
      <c r="E8" s="36">
        <v>-103.5</v>
      </c>
      <c r="F8" s="36">
        <v>-104</v>
      </c>
    </row>
    <row r="9" spans="1:6">
      <c r="A9" s="100"/>
      <c r="B9" s="35">
        <v>5</v>
      </c>
      <c r="C9" s="36">
        <v>-92</v>
      </c>
      <c r="D9" s="36">
        <v>-107</v>
      </c>
      <c r="E9" s="36">
        <v>-103.5</v>
      </c>
      <c r="F9" s="36">
        <v>-103.5</v>
      </c>
    </row>
    <row r="10" spans="1:6">
      <c r="A10" s="100"/>
      <c r="B10" s="35">
        <v>6</v>
      </c>
      <c r="C10" s="36">
        <v>-96</v>
      </c>
      <c r="D10" s="36">
        <v>-105.5</v>
      </c>
      <c r="E10" s="36">
        <v>-103.5</v>
      </c>
      <c r="F10" s="36">
        <v>-103</v>
      </c>
    </row>
    <row r="11" spans="1:6">
      <c r="A11" s="100"/>
      <c r="B11" s="35">
        <v>7</v>
      </c>
      <c r="C11" s="36">
        <v>-109</v>
      </c>
      <c r="D11" s="36">
        <v>-99</v>
      </c>
      <c r="E11" s="36">
        <v>-99</v>
      </c>
      <c r="F11" s="36">
        <v>-99.5</v>
      </c>
    </row>
    <row r="12" spans="1:6">
      <c r="A12" s="100"/>
      <c r="B12" s="35">
        <v>8</v>
      </c>
      <c r="C12" s="36">
        <v>-101</v>
      </c>
      <c r="D12" s="36">
        <v>-105</v>
      </c>
      <c r="E12" s="36">
        <v>-104.5</v>
      </c>
      <c r="F12" s="36">
        <v>-104</v>
      </c>
    </row>
    <row r="13" spans="1:6">
      <c r="A13" s="100"/>
      <c r="B13" s="35">
        <v>9</v>
      </c>
      <c r="C13" s="36">
        <v>-100.5</v>
      </c>
      <c r="D13" s="36">
        <v>-100</v>
      </c>
      <c r="E13" s="36">
        <v>-100</v>
      </c>
      <c r="F13" s="36">
        <v>-100</v>
      </c>
    </row>
    <row r="14" spans="1:6">
      <c r="A14" s="100"/>
      <c r="B14" s="35">
        <v>10</v>
      </c>
      <c r="C14" s="36">
        <v>-89</v>
      </c>
      <c r="D14" s="36">
        <v>-95</v>
      </c>
      <c r="E14" s="36">
        <v>-95</v>
      </c>
      <c r="F14" s="36">
        <v>-95.5</v>
      </c>
    </row>
    <row r="15" spans="1:6">
      <c r="A15" s="100"/>
      <c r="B15" s="35">
        <v>11</v>
      </c>
      <c r="C15" s="36">
        <v>-91</v>
      </c>
      <c r="D15" s="36">
        <v>-99</v>
      </c>
      <c r="E15" s="36">
        <v>-99</v>
      </c>
      <c r="F15" s="36">
        <v>-99</v>
      </c>
    </row>
    <row r="16" spans="1:6">
      <c r="A16" s="100"/>
      <c r="B16" s="35">
        <v>12</v>
      </c>
      <c r="C16" s="36">
        <v>-96.5</v>
      </c>
      <c r="D16" s="36">
        <v>-102.5</v>
      </c>
      <c r="E16" s="36">
        <v>-98</v>
      </c>
      <c r="F16" s="36">
        <v>-98.5</v>
      </c>
    </row>
    <row r="17" spans="1:6">
      <c r="A17" s="100"/>
      <c r="B17" s="35">
        <v>13</v>
      </c>
      <c r="C17" s="36">
        <v>-108.5</v>
      </c>
      <c r="D17" s="36">
        <v>-103.5</v>
      </c>
      <c r="E17" s="36">
        <v>-103.5</v>
      </c>
      <c r="F17" s="36">
        <v>-104</v>
      </c>
    </row>
    <row r="18" spans="1:6">
      <c r="A18" s="100"/>
      <c r="B18" s="35">
        <v>14</v>
      </c>
      <c r="C18" s="36">
        <v>-105.5</v>
      </c>
      <c r="D18" s="36">
        <v>-98</v>
      </c>
      <c r="E18" s="36">
        <v>-96.5</v>
      </c>
      <c r="F18" s="36">
        <v>-97.5</v>
      </c>
    </row>
    <row r="19" spans="1:6">
      <c r="A19" s="100"/>
      <c r="B19" s="35">
        <v>15</v>
      </c>
      <c r="C19" s="36">
        <v>-92</v>
      </c>
      <c r="D19" s="36">
        <v>-99</v>
      </c>
      <c r="E19" s="36">
        <v>-99</v>
      </c>
      <c r="F19" s="36">
        <v>-98.5</v>
      </c>
    </row>
    <row r="20" spans="1:6">
      <c r="A20" s="100"/>
      <c r="B20" s="35">
        <v>16</v>
      </c>
      <c r="C20" s="36">
        <v>-102</v>
      </c>
      <c r="D20" s="36">
        <v>-105</v>
      </c>
      <c r="E20" s="36">
        <v>-106.5</v>
      </c>
      <c r="F20" s="36">
        <v>-105.5</v>
      </c>
    </row>
    <row r="21" spans="1:6">
      <c r="A21" s="100"/>
      <c r="B21" s="35">
        <v>17</v>
      </c>
      <c r="C21" s="36">
        <v>-110</v>
      </c>
      <c r="D21" s="36">
        <v>-97.5</v>
      </c>
      <c r="E21" s="36">
        <v>-95.5</v>
      </c>
      <c r="F21" s="36">
        <v>-96</v>
      </c>
    </row>
    <row r="22" spans="1:6">
      <c r="A22" s="100"/>
      <c r="B22" s="35">
        <v>18</v>
      </c>
      <c r="C22" s="36">
        <v>-106</v>
      </c>
      <c r="D22" s="36">
        <v>-105</v>
      </c>
      <c r="E22" s="36">
        <v>-107.5</v>
      </c>
      <c r="F22" s="36">
        <v>-107</v>
      </c>
    </row>
    <row r="23" spans="1:6">
      <c r="A23" s="100"/>
      <c r="B23" s="35">
        <v>19</v>
      </c>
      <c r="C23" s="36">
        <v>-87</v>
      </c>
      <c r="D23" s="36">
        <v>-92.5</v>
      </c>
      <c r="E23" s="36">
        <v>-90.5</v>
      </c>
      <c r="F23" s="36">
        <v>-90.5</v>
      </c>
    </row>
    <row r="24" spans="1:6">
      <c r="A24" s="100"/>
      <c r="B24" s="35">
        <v>20</v>
      </c>
      <c r="C24" s="36">
        <v>-102.5</v>
      </c>
      <c r="D24" s="36">
        <v>-94.5</v>
      </c>
      <c r="E24" s="36">
        <v>-95.5</v>
      </c>
      <c r="F24" s="36">
        <v>-94.5</v>
      </c>
    </row>
    <row r="25" spans="1:6">
      <c r="A25" s="100"/>
      <c r="B25" s="35">
        <v>21</v>
      </c>
      <c r="C25" s="36">
        <v>-91</v>
      </c>
      <c r="D25" s="36">
        <v>-95.5</v>
      </c>
      <c r="E25" s="36">
        <v>-93.5</v>
      </c>
      <c r="F25" s="36">
        <v>-94</v>
      </c>
    </row>
    <row r="26" spans="1:6">
      <c r="A26" s="100"/>
      <c r="B26" s="35">
        <v>22</v>
      </c>
      <c r="C26" s="36">
        <v>-92</v>
      </c>
      <c r="D26" s="36">
        <v>-95</v>
      </c>
      <c r="E26" s="36">
        <v>-93.5</v>
      </c>
      <c r="F26" s="36">
        <v>-93</v>
      </c>
    </row>
    <row r="27" spans="1:6">
      <c r="A27" s="100"/>
      <c r="B27" s="35">
        <v>23</v>
      </c>
      <c r="C27" s="36">
        <v>-95.5</v>
      </c>
      <c r="D27" s="36">
        <v>-95</v>
      </c>
      <c r="E27" s="36">
        <v>-92</v>
      </c>
      <c r="F27" s="36">
        <v>-93.5</v>
      </c>
    </row>
    <row r="28" spans="1:6">
      <c r="A28" s="100"/>
      <c r="B28" s="35">
        <v>24</v>
      </c>
      <c r="C28" s="36">
        <v>-108</v>
      </c>
      <c r="D28" s="36">
        <v>-93</v>
      </c>
      <c r="E28" s="36">
        <v>-93.5</v>
      </c>
      <c r="F28" s="36">
        <v>-93.5</v>
      </c>
    </row>
    <row r="29" spans="1:6">
      <c r="A29" s="100"/>
      <c r="B29" s="35">
        <v>25</v>
      </c>
      <c r="C29" s="36">
        <v>-108</v>
      </c>
      <c r="D29" s="36">
        <v>-102</v>
      </c>
      <c r="E29" s="36">
        <v>-104.5</v>
      </c>
      <c r="F29" s="36">
        <v>-103.5</v>
      </c>
    </row>
    <row r="30" spans="1:6">
      <c r="A30" s="100"/>
      <c r="B30" s="35">
        <v>26</v>
      </c>
      <c r="C30" s="36">
        <v>-95</v>
      </c>
      <c r="D30" s="36">
        <v>-102</v>
      </c>
      <c r="E30" s="36">
        <v>-101.5</v>
      </c>
      <c r="F30" s="36">
        <v>-102</v>
      </c>
    </row>
    <row r="31" spans="1:6">
      <c r="A31" s="100"/>
      <c r="B31" s="35">
        <v>27</v>
      </c>
      <c r="C31" s="36">
        <v>-100.5</v>
      </c>
      <c r="D31" s="36">
        <v>-102</v>
      </c>
      <c r="E31" s="36">
        <v>-104</v>
      </c>
      <c r="F31" s="36">
        <v>-101.5</v>
      </c>
    </row>
    <row r="32" spans="1:6">
      <c r="A32" s="100"/>
      <c r="B32" s="35">
        <v>28</v>
      </c>
      <c r="C32" s="36">
        <v>-87</v>
      </c>
      <c r="D32" s="36">
        <v>-90.5</v>
      </c>
      <c r="E32" s="36">
        <v>-89.5</v>
      </c>
      <c r="F32" s="36">
        <v>-90</v>
      </c>
    </row>
    <row r="33" spans="1:6">
      <c r="A33" s="100"/>
      <c r="B33" s="35">
        <v>29</v>
      </c>
      <c r="C33" s="36">
        <v>-86</v>
      </c>
      <c r="D33" s="36">
        <v>-91.5</v>
      </c>
      <c r="E33" s="36">
        <v>-92</v>
      </c>
      <c r="F33" s="36">
        <v>-91</v>
      </c>
    </row>
    <row r="34" spans="1:6">
      <c r="A34" s="100"/>
      <c r="B34" s="35">
        <v>30</v>
      </c>
      <c r="C34" s="36">
        <v>-107</v>
      </c>
      <c r="D34" s="36">
        <v>-96</v>
      </c>
      <c r="E34" s="36">
        <v>-95.5</v>
      </c>
      <c r="F34" s="36">
        <v>-95</v>
      </c>
    </row>
    <row r="35" spans="1:6">
      <c r="A35" s="100"/>
      <c r="B35" s="35">
        <v>31</v>
      </c>
      <c r="C35" s="36">
        <v>-101.5</v>
      </c>
      <c r="D35" s="36">
        <v>-91</v>
      </c>
      <c r="E35" s="36">
        <v>-90</v>
      </c>
      <c r="F35" s="36">
        <v>-90.5</v>
      </c>
    </row>
    <row r="36" spans="1:6">
      <c r="A36" s="100"/>
      <c r="B36" s="35">
        <v>32</v>
      </c>
      <c r="C36" s="36">
        <v>-93.5</v>
      </c>
      <c r="D36" s="36">
        <v>-89</v>
      </c>
      <c r="E36" s="36">
        <v>-90.5</v>
      </c>
      <c r="F36" s="36">
        <v>-90.5</v>
      </c>
    </row>
    <row r="37" spans="1:6">
      <c r="A37" s="100"/>
      <c r="B37" s="35">
        <v>33</v>
      </c>
      <c r="C37" s="36">
        <v>-101.5</v>
      </c>
      <c r="D37" s="36">
        <v>-97.5</v>
      </c>
      <c r="E37" s="36">
        <v>-98</v>
      </c>
      <c r="F37" s="36">
        <v>-97</v>
      </c>
    </row>
    <row r="38" spans="1:6">
      <c r="A38" s="100"/>
      <c r="B38" s="35">
        <v>34</v>
      </c>
      <c r="C38" s="36">
        <v>-96.5</v>
      </c>
      <c r="D38" s="36">
        <v>-95</v>
      </c>
      <c r="E38" s="36">
        <v>-96.5</v>
      </c>
      <c r="F38" s="36">
        <v>-95.5</v>
      </c>
    </row>
    <row r="39" spans="1:6">
      <c r="A39" s="100"/>
      <c r="B39" s="35">
        <v>35</v>
      </c>
      <c r="C39" s="36">
        <v>-88</v>
      </c>
      <c r="D39" s="36">
        <v>-85</v>
      </c>
      <c r="E39" s="36">
        <v>-86</v>
      </c>
      <c r="F39" s="36">
        <v>-86</v>
      </c>
    </row>
    <row r="40" spans="1:6" ht="14.6" thickBot="1">
      <c r="A40" s="100"/>
      <c r="B40" s="37">
        <v>36</v>
      </c>
      <c r="C40" s="38">
        <v>-101</v>
      </c>
      <c r="D40" s="38">
        <v>-91.5</v>
      </c>
      <c r="E40" s="38">
        <v>-90.5</v>
      </c>
      <c r="F40" s="38">
        <v>-89.5</v>
      </c>
    </row>
    <row r="41" spans="1:6" ht="17.149999999999999" thickBot="1">
      <c r="A41" s="101" t="s">
        <v>56</v>
      </c>
      <c r="B41" s="102"/>
      <c r="C41" s="39">
        <v>-105.6249</v>
      </c>
      <c r="D41" s="39">
        <v>-103.8862</v>
      </c>
      <c r="E41" s="39">
        <v>-103.3168</v>
      </c>
      <c r="F41" s="39">
        <v>-103.0566</v>
      </c>
    </row>
    <row r="42" spans="1:6" ht="14.6" thickBot="1">
      <c r="A42" s="103" t="s">
        <v>57</v>
      </c>
      <c r="B42" s="104"/>
      <c r="C42" s="40">
        <v>-102.6249</v>
      </c>
      <c r="D42" s="40">
        <v>-100.8862</v>
      </c>
      <c r="E42" s="40">
        <v>-100.3168</v>
      </c>
      <c r="F42" s="40">
        <v>-100.0566</v>
      </c>
    </row>
    <row r="43" spans="1:6" ht="14.6" thickBot="1">
      <c r="A43" s="105" t="s">
        <v>58</v>
      </c>
      <c r="B43" s="106"/>
      <c r="C43" s="41">
        <v>0</v>
      </c>
      <c r="D43" s="41">
        <v>0</v>
      </c>
      <c r="E43" s="41">
        <v>0</v>
      </c>
      <c r="F43" s="41">
        <v>0</v>
      </c>
    </row>
  </sheetData>
  <mergeCells count="6">
    <mergeCell ref="A2:B2"/>
    <mergeCell ref="A5:A40"/>
    <mergeCell ref="A41:B41"/>
    <mergeCell ref="A42:B42"/>
    <mergeCell ref="A43:B43"/>
    <mergeCell ref="A3:A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Cover Sheet</vt:lpstr>
      <vt:lpstr>General Info</vt:lpstr>
      <vt:lpstr>Summary</vt:lpstr>
      <vt:lpstr>CDF_1</vt:lpstr>
      <vt:lpstr>CDF_2</vt:lpstr>
      <vt:lpstr>CDF_3</vt:lpstr>
      <vt:lpstr>CDF_4</vt:lpstr>
      <vt:lpstr>PADs</vt:lpstr>
      <vt:lpstr>Lab A</vt:lpstr>
      <vt:lpstr>Labs B &amp; C</vt:lpstr>
      <vt:lpstr>Lab E</vt:lpstr>
      <vt:lpstr>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Xuan</dc:creator>
  <cp:lastModifiedBy>Xuan Yi</cp:lastModifiedBy>
  <dcterms:created xsi:type="dcterms:W3CDTF">2015-06-05T18:19:34Z</dcterms:created>
  <dcterms:modified xsi:type="dcterms:W3CDTF">2024-05-22T11:41:37Z</dcterms:modified>
</cp:coreProperties>
</file>