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707" documentId="13_ncr:1_{AE7F6874-DB43-294C-BA12-246990AFD1A0}" xr6:coauthVersionLast="47" xr6:coauthVersionMax="47" xr10:uidLastSave="{5F308E63-39AA-46B5-84C3-62E971853FD5}"/>
  <bookViews>
    <workbookView xWindow="-108" yWindow="-108" windowWidth="23256" windowHeight="12576" xr2:uid="{00000000-000D-0000-FFFF-FFFF00000000}"/>
  </bookViews>
  <sheets>
    <sheet name="Cover sheet" sheetId="1" r:id="rId1"/>
    <sheet name="PDSCH" sheetId="2" r:id="rId2"/>
    <sheet name="PDCCH" sheetId="4" r:id="rId3"/>
    <sheet name="PBCH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2" l="1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M13" i="5"/>
  <c r="O13" i="5" s="1"/>
  <c r="M12" i="5"/>
  <c r="O12" i="5" s="1"/>
  <c r="K11" i="5"/>
  <c r="J11" i="5"/>
  <c r="H11" i="5"/>
  <c r="G11" i="5"/>
  <c r="F11" i="5"/>
  <c r="M17" i="4"/>
  <c r="O17" i="4" s="1"/>
  <c r="M16" i="4"/>
  <c r="O16" i="4" s="1"/>
  <c r="M15" i="4"/>
  <c r="O15" i="4" s="1"/>
  <c r="M14" i="4"/>
  <c r="O14" i="4" s="1"/>
  <c r="G13" i="4"/>
  <c r="H13" i="4"/>
  <c r="I13" i="4"/>
  <c r="J13" i="4"/>
  <c r="K13" i="4"/>
  <c r="F13" i="4"/>
  <c r="M27" i="2"/>
  <c r="O27" i="2" s="1"/>
  <c r="M28" i="2"/>
  <c r="O28" i="2" s="1"/>
  <c r="M29" i="2"/>
  <c r="O29" i="2" s="1"/>
  <c r="M30" i="2"/>
  <c r="O30" i="2" s="1"/>
  <c r="M31" i="2"/>
  <c r="O31" i="2" s="1"/>
  <c r="M32" i="2"/>
  <c r="O32" i="2" s="1"/>
  <c r="M33" i="2"/>
  <c r="O33" i="2" s="1"/>
  <c r="M34" i="2"/>
  <c r="O34" i="2" s="1"/>
  <c r="M35" i="2"/>
  <c r="O35" i="2" s="1"/>
  <c r="M36" i="2"/>
  <c r="O36" i="2" s="1"/>
  <c r="M26" i="2"/>
  <c r="O26" i="2" s="1"/>
  <c r="K25" i="2"/>
  <c r="J25" i="2"/>
  <c r="I25" i="2"/>
  <c r="H25" i="2"/>
  <c r="G25" i="2"/>
  <c r="F25" i="2"/>
  <c r="O13" i="2"/>
  <c r="N13" i="2"/>
  <c r="M13" i="2"/>
  <c r="O5" i="5" l="1"/>
  <c r="M5" i="5"/>
  <c r="N5" i="5"/>
  <c r="O4" i="5"/>
  <c r="M4" i="5"/>
  <c r="N4" i="5"/>
  <c r="O7" i="4"/>
  <c r="M7" i="4"/>
  <c r="N7" i="4"/>
  <c r="O6" i="4"/>
  <c r="M6" i="4"/>
  <c r="N6" i="4"/>
  <c r="O5" i="4"/>
  <c r="M5" i="4"/>
  <c r="N5" i="4"/>
  <c r="O4" i="4"/>
  <c r="M4" i="4"/>
  <c r="N4" i="4"/>
  <c r="O14" i="2"/>
  <c r="M14" i="2"/>
  <c r="N14" i="2"/>
  <c r="O12" i="2"/>
  <c r="M12" i="2"/>
  <c r="N12" i="2"/>
  <c r="N5" i="2" l="1"/>
  <c r="N6" i="2"/>
  <c r="N7" i="2"/>
  <c r="N8" i="2"/>
  <c r="N9" i="2"/>
  <c r="N10" i="2"/>
  <c r="N11" i="2"/>
  <c r="N4" i="2"/>
  <c r="O11" i="2" l="1"/>
  <c r="M11" i="2"/>
  <c r="O10" i="2"/>
  <c r="M10" i="2"/>
  <c r="O9" i="2"/>
  <c r="M9" i="2"/>
  <c r="O8" i="2"/>
  <c r="M8" i="2"/>
  <c r="O7" i="2"/>
  <c r="M7" i="2"/>
  <c r="O6" i="2"/>
  <c r="M6" i="2"/>
  <c r="O4" i="2" l="1"/>
  <c r="O5" i="2"/>
  <c r="M4" i="2" l="1"/>
  <c r="M5" i="2"/>
</calcChain>
</file>

<file path=xl/sharedStrings.xml><?xml version="1.0" encoding="utf-8"?>
<sst xmlns="http://schemas.openxmlformats.org/spreadsheetml/2006/main" count="261" uniqueCount="73">
  <si>
    <t>Tdoc number:</t>
  </si>
  <si>
    <t>Agenda item:</t>
  </si>
  <si>
    <t>Source:</t>
  </si>
  <si>
    <t>Title:</t>
  </si>
  <si>
    <t>Document for:</t>
  </si>
  <si>
    <t>Information</t>
  </si>
  <si>
    <t>Abstract:</t>
  </si>
  <si>
    <t>Ericsson</t>
  </si>
  <si>
    <t>Source</t>
  </si>
  <si>
    <t>Tdoc</t>
  </si>
  <si>
    <t>STD</t>
  </si>
  <si>
    <t>Span</t>
  </si>
  <si>
    <t>Average</t>
  </si>
  <si>
    <t>Company 7</t>
  </si>
  <si>
    <t>Huawei, HiSilicon</t>
  </si>
  <si>
    <t>Apple</t>
  </si>
  <si>
    <t>Revision history</t>
  </si>
  <si>
    <t>Channel model</t>
  </si>
  <si>
    <t>MCS and rank</t>
  </si>
  <si>
    <t>TDLA30-10</t>
  </si>
  <si>
    <t>Antenna configuration</t>
  </si>
  <si>
    <t>MediaTek</t>
  </si>
  <si>
    <t>Qualcomm</t>
  </si>
  <si>
    <t>QPSK 1/3, Rank 1</t>
  </si>
  <si>
    <t>TDLB100-400</t>
  </si>
  <si>
    <t>2x1 Low</t>
  </si>
  <si>
    <t>16QAM 0.48, Rank 1</t>
  </si>
  <si>
    <t>TDLC300-100</t>
  </si>
  <si>
    <t>64QAM 0.5, Rank 1</t>
  </si>
  <si>
    <t>2x2 Low</t>
  </si>
  <si>
    <t xml:space="preserve">TDD 20MHz/30kHz </t>
  </si>
  <si>
    <t>FDD 10MHz/15kHz</t>
  </si>
  <si>
    <t>Duplex CBW/SCS</t>
  </si>
  <si>
    <t>Aggregation level</t>
  </si>
  <si>
    <t>AL4</t>
  </si>
  <si>
    <t>AL8</t>
  </si>
  <si>
    <t>1x1</t>
  </si>
  <si>
    <t>1x2 Low</t>
  </si>
  <si>
    <t>SS/PBCH block index</t>
  </si>
  <si>
    <t>Unknown</t>
  </si>
  <si>
    <t>Simulation results for alignment (1% Pm-bch)</t>
  </si>
  <si>
    <t>Simulation results for alignment (1% Pm-dsg)</t>
  </si>
  <si>
    <t>Simulation results for alignment (70% of max Tput)</t>
  </si>
  <si>
    <t>64QAM 0.5, Rank 2</t>
  </si>
  <si>
    <t>Nokia, Nokia Shanghai Bell</t>
  </si>
  <si>
    <t>Summary of simulation results for RedCap</t>
  </si>
  <si>
    <t>R4-2209055: Noted in RAN4#103-e</t>
  </si>
  <si>
    <t>3GPP TSG-RAN WG4 meeting #104-e
Electronic Meeting, 15 August – 26 August, 2022</t>
  </si>
  <si>
    <t>9.18.5.1.1</t>
  </si>
  <si>
    <t>256QAM 0.82, Rank 1</t>
  </si>
  <si>
    <t>Simulation results with impairments (70% of max Tput)</t>
  </si>
  <si>
    <t>Margin</t>
  </si>
  <si>
    <t>Requirements</t>
  </si>
  <si>
    <t>Cf. 0.5dB for QPSK/16QAM and 0.8dB for 64QAM/256QAM, 1dB for 1024QAM</t>
  </si>
  <si>
    <t>Simulation results with impairments (1% Pm-dsg)</t>
  </si>
  <si>
    <t>Simulation results with impairments (1% Pm-bch)</t>
  </si>
  <si>
    <t>R4-2212889</t>
  </si>
  <si>
    <t>R4-2211831</t>
  </si>
  <si>
    <t>R4-2212892</t>
  </si>
  <si>
    <t>R4-2213067</t>
  </si>
  <si>
    <t>R4-2213790</t>
  </si>
  <si>
    <t>R4-2213904</t>
  </si>
  <si>
    <t>R4-2213964</t>
  </si>
  <si>
    <t>R4-2211832</t>
  </si>
  <si>
    <t>R4-2212893</t>
  </si>
  <si>
    <t>R4-2213068</t>
  </si>
  <si>
    <t>R4-2213069</t>
  </si>
  <si>
    <t>R4-2213791</t>
  </si>
  <si>
    <t>R4-2213926</t>
  </si>
  <si>
    <t xml:space="preserve">R4-2213965 </t>
  </si>
  <si>
    <t>256QAM MCS20, Rank 1</t>
  </si>
  <si>
    <t>256QAM MCS21, Rank 1</t>
  </si>
  <si>
    <t>256QAM MCS22, Rank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</si>
</sst>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164" fontId="0" fillId="2" borderId="1" xfId="0" applyNumberFormat="1" applyFill="1" applyBorder="1"/>
    <xf numFmtId="0" fontId="1" fillId="0" borderId="0" xfId="0" applyFont="1"/>
    <xf numFmtId="0" fontId="1" fillId="0" borderId="0" xfId="0" applyFont="1" applyAlignment="1">
      <alignment wrapText="1"/>
    </xf>
    <xf numFmtId="164" fontId="0" fillId="2" borderId="2" xfId="0" applyNumberFormat="1" applyFill="1" applyBorder="1"/>
    <xf numFmtId="0" fontId="0" fillId="0" borderId="3" xfId="0" applyBorder="1" applyAlignment="1">
      <alignment wrapText="1"/>
    </xf>
    <xf numFmtId="0" fontId="0" fillId="2" borderId="2" xfId="0" applyFill="1" applyBorder="1"/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" xfId="0" applyNumberFormat="1" applyFill="1" applyBorder="1"/>
    <xf numFmtId="0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Fill="1" applyBorder="1"/>
    <xf numFmtId="0" fontId="0" fillId="3" borderId="2" xfId="0" applyFill="1" applyBorder="1"/>
    <xf numFmtId="164" fontId="0" fillId="3" borderId="2" xfId="0" applyNumberFormat="1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zoomScaleNormal="100" workbookViewId="0">
      <selection activeCell="B10" sqref="B10"/>
    </sheetView>
  </sheetViews>
  <sheetFormatPr defaultColWidth="8.6640625" defaultRowHeight="14.4"/>
  <cols>
    <col min="1" max="1" width="42.6640625" customWidth="1"/>
    <col min="2" max="2" width="105.77734375" customWidth="1"/>
  </cols>
  <sheetData>
    <row r="1" spans="1:2" ht="31.5" customHeight="1">
      <c r="A1" s="6" t="s">
        <v>47</v>
      </c>
    </row>
    <row r="3" spans="1:2">
      <c r="A3" t="s">
        <v>0</v>
      </c>
      <c r="B3" s="10" t="s">
        <v>56</v>
      </c>
    </row>
    <row r="4" spans="1:2">
      <c r="A4" t="s">
        <v>1</v>
      </c>
      <c r="B4" s="10" t="s">
        <v>48</v>
      </c>
    </row>
    <row r="5" spans="1:2">
      <c r="A5" t="s">
        <v>2</v>
      </c>
      <c r="B5" t="s">
        <v>7</v>
      </c>
    </row>
    <row r="6" spans="1:2">
      <c r="A6" t="s">
        <v>3</v>
      </c>
      <c r="B6" t="s">
        <v>45</v>
      </c>
    </row>
    <row r="7" spans="1:2">
      <c r="A7" t="s">
        <v>4</v>
      </c>
      <c r="B7" t="s">
        <v>5</v>
      </c>
    </row>
    <row r="9" spans="1:2">
      <c r="A9" t="s">
        <v>6</v>
      </c>
    </row>
    <row r="11" spans="1:2">
      <c r="A11" t="s">
        <v>16</v>
      </c>
      <c r="B11" s="10" t="s">
        <v>46</v>
      </c>
    </row>
    <row r="12" spans="1:2">
      <c r="B12" s="10"/>
    </row>
    <row r="13" spans="1:2">
      <c r="B13" s="10"/>
    </row>
    <row r="14" spans="1:2">
      <c r="B14" s="10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zoomScaleNormal="100" workbookViewId="0"/>
  </sheetViews>
  <sheetFormatPr defaultColWidth="8.6640625" defaultRowHeight="14.4"/>
  <cols>
    <col min="1" max="1" width="18.109375" customWidth="1"/>
    <col min="2" max="2" width="15" customWidth="1"/>
    <col min="3" max="3" width="20.77734375" bestFit="1" customWidth="1"/>
    <col min="4" max="5" width="15.33203125" customWidth="1"/>
    <col min="6" max="18" width="12.6640625" customWidth="1"/>
  </cols>
  <sheetData>
    <row r="1" spans="1:15">
      <c r="A1" s="5" t="s">
        <v>42</v>
      </c>
      <c r="C1" s="5"/>
      <c r="D1" s="5"/>
      <c r="E1" s="5"/>
    </row>
    <row r="2" spans="1:15" ht="28.8">
      <c r="A2" s="1"/>
      <c r="B2" s="1"/>
      <c r="C2" s="1"/>
      <c r="D2" s="1"/>
      <c r="E2" s="1" t="s">
        <v>8</v>
      </c>
      <c r="F2" s="11" t="s">
        <v>7</v>
      </c>
      <c r="G2" s="11" t="s">
        <v>15</v>
      </c>
      <c r="H2" s="11" t="s">
        <v>44</v>
      </c>
      <c r="I2" s="11" t="s">
        <v>21</v>
      </c>
      <c r="J2" s="11" t="s">
        <v>14</v>
      </c>
      <c r="K2" s="11" t="s">
        <v>22</v>
      </c>
      <c r="L2" s="11" t="s">
        <v>13</v>
      </c>
      <c r="M2" s="2" t="s">
        <v>11</v>
      </c>
      <c r="N2" s="2" t="s">
        <v>10</v>
      </c>
      <c r="O2" s="2" t="s">
        <v>12</v>
      </c>
    </row>
    <row r="3" spans="1:15" ht="28.8">
      <c r="A3" s="8" t="s">
        <v>32</v>
      </c>
      <c r="B3" s="8" t="s">
        <v>20</v>
      </c>
      <c r="C3" s="1" t="s">
        <v>18</v>
      </c>
      <c r="D3" s="1" t="s">
        <v>17</v>
      </c>
      <c r="E3" s="1" t="s">
        <v>9</v>
      </c>
      <c r="F3" s="12" t="s">
        <v>58</v>
      </c>
      <c r="G3" s="11" t="s">
        <v>57</v>
      </c>
      <c r="H3" s="11" t="s">
        <v>59</v>
      </c>
      <c r="I3" s="11" t="s">
        <v>61</v>
      </c>
      <c r="J3" s="11" t="s">
        <v>60</v>
      </c>
      <c r="K3" s="11" t="s">
        <v>62</v>
      </c>
      <c r="L3" s="3"/>
      <c r="M3" s="2"/>
      <c r="N3" s="9"/>
      <c r="O3" s="2"/>
    </row>
    <row r="4" spans="1:15">
      <c r="A4" s="16" t="s">
        <v>31</v>
      </c>
      <c r="B4" s="15" t="s">
        <v>25</v>
      </c>
      <c r="C4" s="1" t="s">
        <v>23</v>
      </c>
      <c r="D4" s="1" t="s">
        <v>24</v>
      </c>
      <c r="E4" s="1"/>
      <c r="F4" s="13">
        <v>1</v>
      </c>
      <c r="G4" s="13">
        <v>2.61</v>
      </c>
      <c r="H4" s="13">
        <v>0.8</v>
      </c>
      <c r="I4" s="13">
        <v>1.3</v>
      </c>
      <c r="J4" s="13">
        <v>0.8</v>
      </c>
      <c r="K4" s="13">
        <v>1</v>
      </c>
      <c r="L4" s="14"/>
      <c r="M4" s="4">
        <f t="shared" ref="M4:M14" si="0">MAX(F4:L4)-MIN(F4:L4)</f>
        <v>1.8099999999999998</v>
      </c>
      <c r="N4" s="7">
        <f>_xlfn.STDEV.S(F4:L4)</f>
        <v>0.69022943045531382</v>
      </c>
      <c r="O4" s="4">
        <f t="shared" ref="O4:O11" si="1">AVERAGE(F4:L4)</f>
        <v>1.2516666666666667</v>
      </c>
    </row>
    <row r="5" spans="1:15">
      <c r="A5" s="17"/>
      <c r="B5" s="15" t="s">
        <v>25</v>
      </c>
      <c r="C5" s="1" t="s">
        <v>26</v>
      </c>
      <c r="D5" s="1" t="s">
        <v>27</v>
      </c>
      <c r="E5" s="1"/>
      <c r="F5" s="13">
        <v>9.1</v>
      </c>
      <c r="G5" s="13">
        <v>13.9</v>
      </c>
      <c r="H5" s="13">
        <v>9.1999999999999993</v>
      </c>
      <c r="I5" s="13">
        <v>10</v>
      </c>
      <c r="J5" s="13">
        <v>9.3000000000000007</v>
      </c>
      <c r="K5" s="13">
        <v>9.6</v>
      </c>
      <c r="L5" s="14"/>
      <c r="M5" s="4">
        <f t="shared" si="0"/>
        <v>4.8000000000000007</v>
      </c>
      <c r="N5" s="7">
        <f t="shared" ref="N5:N11" si="2">_xlfn.STDEV.S(F5:L5)</f>
        <v>1.8497747610632618</v>
      </c>
      <c r="O5" s="4">
        <f t="shared" si="1"/>
        <v>10.183333333333334</v>
      </c>
    </row>
    <row r="6" spans="1:15">
      <c r="A6" s="17"/>
      <c r="B6" s="15" t="s">
        <v>25</v>
      </c>
      <c r="C6" s="1" t="s">
        <v>28</v>
      </c>
      <c r="D6" s="1" t="s">
        <v>19</v>
      </c>
      <c r="E6" s="1"/>
      <c r="F6" s="13">
        <v>13.6</v>
      </c>
      <c r="G6" s="13">
        <v>13.2</v>
      </c>
      <c r="H6" s="13">
        <v>13.9</v>
      </c>
      <c r="I6" s="13">
        <v>14.2</v>
      </c>
      <c r="J6" s="13">
        <v>13.4</v>
      </c>
      <c r="K6" s="13">
        <v>13.8</v>
      </c>
      <c r="L6" s="14"/>
      <c r="M6" s="4">
        <f t="shared" si="0"/>
        <v>1</v>
      </c>
      <c r="N6" s="7">
        <f t="shared" si="2"/>
        <v>0.36009258068817068</v>
      </c>
      <c r="O6" s="4">
        <f t="shared" si="1"/>
        <v>13.683333333333332</v>
      </c>
    </row>
    <row r="7" spans="1:15">
      <c r="A7" s="17"/>
      <c r="B7" s="15" t="s">
        <v>29</v>
      </c>
      <c r="C7" s="1" t="s">
        <v>26</v>
      </c>
      <c r="D7" s="1" t="s">
        <v>27</v>
      </c>
      <c r="E7" s="1"/>
      <c r="F7" s="13">
        <v>5.0999999999999996</v>
      </c>
      <c r="G7" s="13">
        <v>6.6</v>
      </c>
      <c r="H7" s="13">
        <v>5</v>
      </c>
      <c r="I7" s="13">
        <v>5.9</v>
      </c>
      <c r="J7" s="13">
        <v>5.3</v>
      </c>
      <c r="K7" s="13">
        <v>5.6</v>
      </c>
      <c r="L7" s="14"/>
      <c r="M7" s="4">
        <f t="shared" si="0"/>
        <v>1.5999999999999996</v>
      </c>
      <c r="N7" s="7">
        <f t="shared" si="2"/>
        <v>0.5980523945831725</v>
      </c>
      <c r="O7" s="4">
        <f t="shared" si="1"/>
        <v>5.583333333333333</v>
      </c>
    </row>
    <row r="8" spans="1:15">
      <c r="A8" s="16" t="s">
        <v>30</v>
      </c>
      <c r="B8" s="15" t="s">
        <v>25</v>
      </c>
      <c r="C8" s="1" t="s">
        <v>23</v>
      </c>
      <c r="D8" s="1" t="s">
        <v>24</v>
      </c>
      <c r="E8" s="1"/>
      <c r="F8" s="1">
        <v>0.7</v>
      </c>
      <c r="G8" s="1">
        <v>2.6</v>
      </c>
      <c r="H8" s="1">
        <v>0.8</v>
      </c>
      <c r="I8" s="1">
        <v>1.4</v>
      </c>
      <c r="J8" s="1">
        <v>1.2</v>
      </c>
      <c r="K8" s="1">
        <v>1.2</v>
      </c>
      <c r="L8" s="1"/>
      <c r="M8" s="4">
        <f t="shared" si="0"/>
        <v>1.9000000000000001</v>
      </c>
      <c r="N8" s="7">
        <f t="shared" si="2"/>
        <v>0.68239773348588018</v>
      </c>
      <c r="O8" s="4">
        <f t="shared" si="1"/>
        <v>1.3166666666666667</v>
      </c>
    </row>
    <row r="9" spans="1:15">
      <c r="A9" s="17"/>
      <c r="B9" s="15" t="s">
        <v>25</v>
      </c>
      <c r="C9" s="1" t="s">
        <v>26</v>
      </c>
      <c r="D9" s="1" t="s">
        <v>27</v>
      </c>
      <c r="E9" s="1"/>
      <c r="F9" s="1">
        <v>9.1999999999999993</v>
      </c>
      <c r="G9" s="1">
        <v>10.8</v>
      </c>
      <c r="H9" s="1">
        <v>9.8000000000000007</v>
      </c>
      <c r="I9" s="1">
        <v>10.1</v>
      </c>
      <c r="J9" s="1">
        <v>9.3000000000000007</v>
      </c>
      <c r="K9" s="1">
        <v>9.9</v>
      </c>
      <c r="L9" s="1"/>
      <c r="M9" s="4">
        <f t="shared" si="0"/>
        <v>1.6000000000000014</v>
      </c>
      <c r="N9" s="7">
        <f t="shared" si="2"/>
        <v>0.58223706512038576</v>
      </c>
      <c r="O9" s="4">
        <f t="shared" si="1"/>
        <v>9.85</v>
      </c>
    </row>
    <row r="10" spans="1:15">
      <c r="A10" s="17"/>
      <c r="B10" s="15" t="s">
        <v>25</v>
      </c>
      <c r="C10" s="1" t="s">
        <v>28</v>
      </c>
      <c r="D10" s="1" t="s">
        <v>19</v>
      </c>
      <c r="E10" s="1"/>
      <c r="F10" s="1">
        <v>13.8</v>
      </c>
      <c r="G10" s="1">
        <v>15.8</v>
      </c>
      <c r="H10" s="1">
        <v>13.8</v>
      </c>
      <c r="I10" s="1">
        <v>14.4</v>
      </c>
      <c r="J10" s="1">
        <v>13.9</v>
      </c>
      <c r="K10" s="1">
        <v>14.1</v>
      </c>
      <c r="L10" s="1"/>
      <c r="M10" s="4">
        <f t="shared" si="0"/>
        <v>2</v>
      </c>
      <c r="N10" s="7">
        <f t="shared" si="2"/>
        <v>0.76941536246685382</v>
      </c>
      <c r="O10" s="4">
        <f t="shared" si="1"/>
        <v>14.299999999999999</v>
      </c>
    </row>
    <row r="11" spans="1:15">
      <c r="A11" s="17"/>
      <c r="B11" s="15" t="s">
        <v>29</v>
      </c>
      <c r="C11" s="1" t="s">
        <v>23</v>
      </c>
      <c r="D11" s="1" t="s">
        <v>24</v>
      </c>
      <c r="E11" s="1"/>
      <c r="F11" s="1">
        <v>-2.8</v>
      </c>
      <c r="G11" s="1">
        <v>-1.3</v>
      </c>
      <c r="H11" s="1">
        <v>-2.6</v>
      </c>
      <c r="I11" s="1">
        <v>-2.2000000000000002</v>
      </c>
      <c r="J11" s="1">
        <v>-2.5</v>
      </c>
      <c r="K11" s="1">
        <v>-2.2999999999999998</v>
      </c>
      <c r="L11" s="1"/>
      <c r="M11" s="4">
        <f t="shared" si="0"/>
        <v>1.4999999999999998</v>
      </c>
      <c r="N11" s="7">
        <f t="shared" si="2"/>
        <v>0.52694085689635772</v>
      </c>
      <c r="O11" s="4">
        <f t="shared" si="1"/>
        <v>-2.2833333333333332</v>
      </c>
    </row>
    <row r="12" spans="1:15">
      <c r="A12" s="17"/>
      <c r="B12" s="15" t="s">
        <v>29</v>
      </c>
      <c r="C12" s="1" t="s">
        <v>26</v>
      </c>
      <c r="D12" s="1" t="s">
        <v>27</v>
      </c>
      <c r="E12" s="1"/>
      <c r="F12" s="1">
        <v>4.9000000000000004</v>
      </c>
      <c r="G12" s="1">
        <v>6.7</v>
      </c>
      <c r="H12" s="1">
        <v>4.9000000000000004</v>
      </c>
      <c r="I12" s="1">
        <v>5.9</v>
      </c>
      <c r="J12" s="1">
        <v>5.4</v>
      </c>
      <c r="K12" s="1">
        <v>5.8</v>
      </c>
      <c r="L12" s="1"/>
      <c r="M12" s="4">
        <f t="shared" si="0"/>
        <v>1.7999999999999998</v>
      </c>
      <c r="N12" s="7">
        <f t="shared" ref="N12:N14" si="3">_xlfn.STDEV.S(F12:L12)</f>
        <v>0.68702256149272112</v>
      </c>
      <c r="O12" s="4">
        <f t="shared" ref="O12:O14" si="4">AVERAGE(F12:L12)</f>
        <v>5.5999999999999988</v>
      </c>
    </row>
    <row r="13" spans="1:15">
      <c r="A13" s="17"/>
      <c r="B13" s="15" t="s">
        <v>29</v>
      </c>
      <c r="C13" s="1" t="s">
        <v>43</v>
      </c>
      <c r="D13" s="1" t="s">
        <v>19</v>
      </c>
      <c r="E13" s="1"/>
      <c r="F13" s="1">
        <v>16.5</v>
      </c>
      <c r="G13" s="1">
        <v>10.9</v>
      </c>
      <c r="H13" s="1">
        <v>18.2</v>
      </c>
      <c r="I13" s="1">
        <v>17.3</v>
      </c>
      <c r="J13" s="1">
        <v>16.2</v>
      </c>
      <c r="K13" s="1">
        <v>17.399999999999999</v>
      </c>
      <c r="L13" s="1"/>
      <c r="M13" s="4">
        <f t="shared" ref="M13" si="5">MAX(F13:L13)-MIN(F13:L13)</f>
        <v>7.2999999999999989</v>
      </c>
      <c r="N13" s="7">
        <f t="shared" ref="N13" si="6">_xlfn.STDEV.S(F13:L13)</f>
        <v>2.6362220442646032</v>
      </c>
      <c r="O13" s="4">
        <f t="shared" ref="O13" si="7">AVERAGE(F13:L13)</f>
        <v>16.083333333333332</v>
      </c>
    </row>
    <row r="14" spans="1:15">
      <c r="A14" s="17"/>
      <c r="B14" s="24" t="s">
        <v>29</v>
      </c>
      <c r="C14" s="16" t="s">
        <v>49</v>
      </c>
      <c r="D14" s="16" t="s">
        <v>19</v>
      </c>
      <c r="E14" s="1"/>
      <c r="F14" s="1">
        <v>21.1</v>
      </c>
      <c r="G14" s="1">
        <v>23.7</v>
      </c>
      <c r="H14" s="1">
        <v>21.4</v>
      </c>
      <c r="I14" s="1"/>
      <c r="J14" s="1">
        <v>22.4</v>
      </c>
      <c r="K14" s="1">
        <v>22.8</v>
      </c>
      <c r="L14" s="1"/>
      <c r="M14" s="4">
        <f t="shared" si="0"/>
        <v>2.5999999999999979</v>
      </c>
      <c r="N14" s="7">
        <f t="shared" si="3"/>
        <v>1.0568822072492277</v>
      </c>
      <c r="O14" s="4">
        <f t="shared" si="4"/>
        <v>22.279999999999998</v>
      </c>
    </row>
    <row r="15" spans="1:15">
      <c r="A15" s="16" t="s">
        <v>31</v>
      </c>
      <c r="B15" s="16" t="s">
        <v>25</v>
      </c>
      <c r="C15" s="16" t="s">
        <v>70</v>
      </c>
      <c r="D15" s="24" t="s">
        <v>19</v>
      </c>
      <c r="E15" s="15"/>
      <c r="F15" s="1">
        <v>21.8</v>
      </c>
      <c r="G15" s="1"/>
      <c r="H15" s="1"/>
      <c r="I15" s="1">
        <v>22.7</v>
      </c>
      <c r="J15" s="1">
        <v>20.5</v>
      </c>
      <c r="K15" s="1">
        <v>22.4</v>
      </c>
      <c r="L15" s="1"/>
      <c r="M15" s="4">
        <f t="shared" ref="M15" si="8">MAX(F15:L15)-MIN(F15:L15)</f>
        <v>2.1999999999999993</v>
      </c>
      <c r="N15" s="7">
        <f t="shared" ref="N15" si="9">_xlfn.STDEV.S(F15:L15)</f>
        <v>0.97467943448089589</v>
      </c>
      <c r="O15" s="4">
        <f t="shared" ref="O15" si="10">AVERAGE(F15:L15)</f>
        <v>21.85</v>
      </c>
    </row>
    <row r="16" spans="1:15">
      <c r="A16" s="17"/>
      <c r="B16" s="17"/>
      <c r="C16" s="16" t="s">
        <v>71</v>
      </c>
      <c r="D16" s="25"/>
      <c r="E16" s="15"/>
      <c r="F16" s="1"/>
      <c r="G16" s="1"/>
      <c r="H16" s="1"/>
      <c r="I16" s="1"/>
      <c r="J16" s="1">
        <v>21.5</v>
      </c>
      <c r="K16" s="1">
        <v>23</v>
      </c>
      <c r="L16" s="1"/>
      <c r="M16" s="4">
        <f t="shared" ref="M16" si="11">MAX(F16:L16)-MIN(F16:L16)</f>
        <v>1.5</v>
      </c>
      <c r="N16" s="7">
        <f t="shared" ref="N16" si="12">_xlfn.STDEV.S(F16:L16)</f>
        <v>1.0606601717798212</v>
      </c>
      <c r="O16" s="4">
        <f t="shared" ref="O16" si="13">AVERAGE(F16:L16)</f>
        <v>22.25</v>
      </c>
    </row>
    <row r="17" spans="1:15">
      <c r="A17" s="18"/>
      <c r="B17" s="18"/>
      <c r="C17" s="16" t="s">
        <v>72</v>
      </c>
      <c r="D17" s="26"/>
      <c r="E17" s="15"/>
      <c r="F17" s="1">
        <v>22.9</v>
      </c>
      <c r="G17" s="1"/>
      <c r="H17" s="1"/>
      <c r="I17" s="1"/>
      <c r="J17" s="1">
        <v>22</v>
      </c>
      <c r="K17" s="1"/>
      <c r="L17" s="1"/>
      <c r="M17" s="4">
        <f t="shared" ref="M17:M19" si="14">MAX(F17:L17)-MIN(F17:L17)</f>
        <v>0.89999999999999858</v>
      </c>
      <c r="N17" s="7">
        <f t="shared" ref="N17:N19" si="15">_xlfn.STDEV.S(F17:L17)</f>
        <v>0.63639610306789174</v>
      </c>
      <c r="O17" s="4">
        <f t="shared" ref="O17:O19" si="16">AVERAGE(F17:L17)</f>
        <v>22.45</v>
      </c>
    </row>
    <row r="18" spans="1:15">
      <c r="A18" s="16" t="s">
        <v>30</v>
      </c>
      <c r="B18" s="16" t="s">
        <v>25</v>
      </c>
      <c r="C18" s="16" t="s">
        <v>70</v>
      </c>
      <c r="D18" s="24" t="s">
        <v>19</v>
      </c>
      <c r="E18" s="15"/>
      <c r="F18" s="1">
        <v>21.8</v>
      </c>
      <c r="G18" s="1"/>
      <c r="H18" s="1"/>
      <c r="I18" s="1">
        <v>22.9</v>
      </c>
      <c r="J18" s="1"/>
      <c r="K18" s="1">
        <v>23.1</v>
      </c>
      <c r="L18" s="1"/>
      <c r="M18" s="4">
        <f t="shared" si="14"/>
        <v>1.3000000000000007</v>
      </c>
      <c r="N18" s="7">
        <f t="shared" si="15"/>
        <v>0.69999999999999984</v>
      </c>
      <c r="O18" s="4">
        <f t="shared" si="16"/>
        <v>22.600000000000005</v>
      </c>
    </row>
    <row r="19" spans="1:15">
      <c r="A19" s="17"/>
      <c r="B19" s="17"/>
      <c r="C19" s="16" t="s">
        <v>71</v>
      </c>
      <c r="D19" s="25"/>
      <c r="E19" s="15"/>
      <c r="F19" s="1"/>
      <c r="G19" s="1"/>
      <c r="H19" s="1"/>
      <c r="I19" s="1"/>
      <c r="J19" s="1"/>
      <c r="K19" s="1">
        <v>23.7</v>
      </c>
      <c r="L19" s="1"/>
      <c r="M19" s="4">
        <f t="shared" si="14"/>
        <v>0</v>
      </c>
      <c r="N19" s="7" t="e">
        <f t="shared" si="15"/>
        <v>#DIV/0!</v>
      </c>
      <c r="O19" s="4">
        <f t="shared" si="16"/>
        <v>23.7</v>
      </c>
    </row>
    <row r="20" spans="1:15">
      <c r="A20" s="18"/>
      <c r="B20" s="18"/>
      <c r="C20" s="16" t="s">
        <v>72</v>
      </c>
      <c r="D20" s="26"/>
      <c r="E20" s="15"/>
      <c r="F20" s="1">
        <v>23.6</v>
      </c>
      <c r="G20" s="1"/>
      <c r="H20" s="1"/>
      <c r="I20" s="1"/>
      <c r="J20" s="1"/>
      <c r="K20" s="1"/>
      <c r="L20" s="1"/>
      <c r="M20" s="4">
        <f t="shared" ref="M20" si="17">MAX(F20:L20)-MIN(F20:L20)</f>
        <v>0</v>
      </c>
      <c r="N20" s="7" t="e">
        <f t="shared" ref="N20" si="18">_xlfn.STDEV.S(F20:L20)</f>
        <v>#DIV/0!</v>
      </c>
      <c r="O20" s="4">
        <f t="shared" ref="O20" si="19">AVERAGE(F20:L20)</f>
        <v>23.6</v>
      </c>
    </row>
    <row r="23" spans="1:15">
      <c r="A23" s="5" t="s">
        <v>50</v>
      </c>
      <c r="C23" s="5"/>
      <c r="D23" s="5"/>
      <c r="E23" s="5"/>
    </row>
    <row r="24" spans="1:15" ht="28.8">
      <c r="A24" s="1"/>
      <c r="B24" s="1"/>
      <c r="C24" s="1"/>
      <c r="D24" s="1"/>
      <c r="E24" s="1" t="s">
        <v>8</v>
      </c>
      <c r="F24" s="11" t="s">
        <v>7</v>
      </c>
      <c r="G24" s="11" t="s">
        <v>15</v>
      </c>
      <c r="H24" s="11" t="s">
        <v>44</v>
      </c>
      <c r="I24" s="11" t="s">
        <v>21</v>
      </c>
      <c r="J24" s="11" t="s">
        <v>14</v>
      </c>
      <c r="K24" s="11" t="s">
        <v>22</v>
      </c>
      <c r="L24" s="11" t="s">
        <v>13</v>
      </c>
      <c r="M24" s="2" t="s">
        <v>12</v>
      </c>
      <c r="N24" s="2" t="s">
        <v>51</v>
      </c>
      <c r="O24" s="2" t="s">
        <v>52</v>
      </c>
    </row>
    <row r="25" spans="1:15" ht="28.8">
      <c r="A25" s="8" t="s">
        <v>32</v>
      </c>
      <c r="B25" s="8" t="s">
        <v>20</v>
      </c>
      <c r="C25" s="1" t="s">
        <v>18</v>
      </c>
      <c r="D25" s="1" t="s">
        <v>17</v>
      </c>
      <c r="E25" s="1" t="s">
        <v>9</v>
      </c>
      <c r="F25" s="12" t="str">
        <f t="shared" ref="F25:K25" si="20">F3</f>
        <v>R4-2212892</v>
      </c>
      <c r="G25" s="12" t="str">
        <f t="shared" si="20"/>
        <v>R4-2211831</v>
      </c>
      <c r="H25" s="12" t="str">
        <f t="shared" si="20"/>
        <v>R4-2213067</v>
      </c>
      <c r="I25" s="12" t="str">
        <f t="shared" si="20"/>
        <v>R4-2213904</v>
      </c>
      <c r="J25" s="12" t="str">
        <f t="shared" si="20"/>
        <v>R4-2213790</v>
      </c>
      <c r="K25" s="12" t="str">
        <f t="shared" si="20"/>
        <v>R4-2213964</v>
      </c>
      <c r="L25" s="3"/>
      <c r="M25" s="2"/>
      <c r="N25" s="20"/>
      <c r="O25" s="22"/>
    </row>
    <row r="26" spans="1:15">
      <c r="A26" s="16" t="s">
        <v>31</v>
      </c>
      <c r="B26" s="15" t="s">
        <v>25</v>
      </c>
      <c r="C26" s="1" t="s">
        <v>23</v>
      </c>
      <c r="D26" s="1" t="s">
        <v>24</v>
      </c>
      <c r="E26" s="1"/>
      <c r="F26" s="13">
        <v>3</v>
      </c>
      <c r="G26" s="13">
        <v>4.55</v>
      </c>
      <c r="H26" s="13">
        <v>3.3</v>
      </c>
      <c r="I26" s="13">
        <v>3.3</v>
      </c>
      <c r="J26" s="13">
        <v>2.2999999999999998</v>
      </c>
      <c r="K26" s="13">
        <v>3</v>
      </c>
      <c r="L26" s="14"/>
      <c r="M26" s="4">
        <f>AVERAGE(F26:L26)</f>
        <v>3.2416666666666667</v>
      </c>
      <c r="N26" s="21">
        <v>0.5</v>
      </c>
      <c r="O26" s="23">
        <f>M26+N26</f>
        <v>3.7416666666666667</v>
      </c>
    </row>
    <row r="27" spans="1:15">
      <c r="A27" s="17"/>
      <c r="B27" s="15" t="s">
        <v>25</v>
      </c>
      <c r="C27" s="1" t="s">
        <v>26</v>
      </c>
      <c r="D27" s="1" t="s">
        <v>27</v>
      </c>
      <c r="E27" s="1"/>
      <c r="F27" s="13">
        <v>11.1</v>
      </c>
      <c r="G27" s="13">
        <v>15.7</v>
      </c>
      <c r="H27" s="13">
        <v>11.7</v>
      </c>
      <c r="I27" s="13">
        <v>12</v>
      </c>
      <c r="J27" s="13">
        <v>10.8</v>
      </c>
      <c r="K27" s="13">
        <v>11.6</v>
      </c>
      <c r="L27" s="14"/>
      <c r="M27" s="4">
        <f t="shared" ref="M27:M36" si="21">AVERAGE(F27:L27)</f>
        <v>12.149999999999999</v>
      </c>
      <c r="N27" s="21">
        <v>0.5</v>
      </c>
      <c r="O27" s="23">
        <f t="shared" ref="O27:O36" si="22">M27+N27</f>
        <v>12.649999999999999</v>
      </c>
    </row>
    <row r="28" spans="1:15">
      <c r="A28" s="17"/>
      <c r="B28" s="15" t="s">
        <v>25</v>
      </c>
      <c r="C28" s="1" t="s">
        <v>28</v>
      </c>
      <c r="D28" s="1" t="s">
        <v>19</v>
      </c>
      <c r="E28" s="1"/>
      <c r="F28" s="13">
        <v>15.6</v>
      </c>
      <c r="G28" s="13">
        <v>15.3</v>
      </c>
      <c r="H28" s="13">
        <v>16.399999999999999</v>
      </c>
      <c r="I28" s="13">
        <v>16.2</v>
      </c>
      <c r="J28" s="13">
        <v>14.9</v>
      </c>
      <c r="K28" s="13">
        <v>15.8</v>
      </c>
      <c r="L28" s="14"/>
      <c r="M28" s="4">
        <f t="shared" si="21"/>
        <v>15.700000000000001</v>
      </c>
      <c r="N28" s="21">
        <v>0.8</v>
      </c>
      <c r="O28" s="23">
        <f t="shared" si="22"/>
        <v>16.5</v>
      </c>
    </row>
    <row r="29" spans="1:15">
      <c r="A29" s="18"/>
      <c r="B29" s="15" t="s">
        <v>29</v>
      </c>
      <c r="C29" s="1" t="s">
        <v>26</v>
      </c>
      <c r="D29" s="1" t="s">
        <v>27</v>
      </c>
      <c r="E29" s="1"/>
      <c r="F29" s="13">
        <v>7.1</v>
      </c>
      <c r="G29" s="13">
        <v>8.5</v>
      </c>
      <c r="H29" s="13">
        <v>7.5</v>
      </c>
      <c r="I29" s="13">
        <v>7.9</v>
      </c>
      <c r="J29" s="13">
        <v>6.8</v>
      </c>
      <c r="K29" s="13">
        <v>7.6</v>
      </c>
      <c r="L29" s="14"/>
      <c r="M29" s="4">
        <f t="shared" si="21"/>
        <v>7.5666666666666664</v>
      </c>
      <c r="N29" s="21">
        <v>0.5</v>
      </c>
      <c r="O29" s="23">
        <f t="shared" si="22"/>
        <v>8.0666666666666664</v>
      </c>
    </row>
    <row r="30" spans="1:15">
      <c r="A30" s="16" t="s">
        <v>30</v>
      </c>
      <c r="B30" s="15" t="s">
        <v>25</v>
      </c>
      <c r="C30" s="1" t="s">
        <v>23</v>
      </c>
      <c r="D30" s="1" t="s">
        <v>24</v>
      </c>
      <c r="E30" s="1"/>
      <c r="F30" s="1">
        <v>2.7</v>
      </c>
      <c r="G30" s="1">
        <v>4.7</v>
      </c>
      <c r="H30" s="1">
        <v>3.3</v>
      </c>
      <c r="I30" s="1">
        <v>3.4</v>
      </c>
      <c r="J30" s="1">
        <v>2.7</v>
      </c>
      <c r="K30" s="1">
        <v>3.2</v>
      </c>
      <c r="L30" s="1"/>
      <c r="M30" s="4">
        <f t="shared" si="21"/>
        <v>3.3333333333333335</v>
      </c>
      <c r="N30" s="21">
        <v>0.5</v>
      </c>
      <c r="O30" s="23">
        <f t="shared" si="22"/>
        <v>3.8333333333333335</v>
      </c>
    </row>
    <row r="31" spans="1:15">
      <c r="A31" s="17"/>
      <c r="B31" s="15" t="s">
        <v>25</v>
      </c>
      <c r="C31" s="1" t="s">
        <v>26</v>
      </c>
      <c r="D31" s="1" t="s">
        <v>27</v>
      </c>
      <c r="E31" s="1"/>
      <c r="F31" s="1">
        <v>11.2</v>
      </c>
      <c r="G31" s="1">
        <v>12.6</v>
      </c>
      <c r="H31" s="1">
        <v>12.3</v>
      </c>
      <c r="I31" s="1">
        <v>12.1</v>
      </c>
      <c r="J31" s="1">
        <v>10.8</v>
      </c>
      <c r="K31" s="1">
        <v>11.9</v>
      </c>
      <c r="L31" s="1"/>
      <c r="M31" s="4">
        <f t="shared" si="21"/>
        <v>11.816666666666668</v>
      </c>
      <c r="N31" s="21">
        <v>0.5</v>
      </c>
      <c r="O31" s="23">
        <f t="shared" si="22"/>
        <v>12.316666666666668</v>
      </c>
    </row>
    <row r="32" spans="1:15">
      <c r="A32" s="17"/>
      <c r="B32" s="15" t="s">
        <v>25</v>
      </c>
      <c r="C32" s="1" t="s">
        <v>28</v>
      </c>
      <c r="D32" s="1" t="s">
        <v>19</v>
      </c>
      <c r="E32" s="1"/>
      <c r="F32" s="1">
        <v>15.8</v>
      </c>
      <c r="G32" s="1">
        <v>17.899999999999999</v>
      </c>
      <c r="H32" s="1">
        <v>16.3</v>
      </c>
      <c r="I32" s="1">
        <v>16.399999999999999</v>
      </c>
      <c r="J32" s="1">
        <v>15.4</v>
      </c>
      <c r="K32" s="1">
        <v>16.100000000000001</v>
      </c>
      <c r="L32" s="1"/>
      <c r="M32" s="4">
        <f t="shared" si="21"/>
        <v>16.316666666666666</v>
      </c>
      <c r="N32" s="21">
        <v>0.8</v>
      </c>
      <c r="O32" s="23">
        <f t="shared" si="22"/>
        <v>17.116666666666667</v>
      </c>
    </row>
    <row r="33" spans="1:15">
      <c r="A33" s="17"/>
      <c r="B33" s="15" t="s">
        <v>29</v>
      </c>
      <c r="C33" s="1" t="s">
        <v>23</v>
      </c>
      <c r="D33" s="1" t="s">
        <v>24</v>
      </c>
      <c r="E33" s="1"/>
      <c r="F33" s="1">
        <v>-0.8</v>
      </c>
      <c r="G33" s="1">
        <v>0.5</v>
      </c>
      <c r="H33" s="1">
        <v>-0.1</v>
      </c>
      <c r="I33" s="1">
        <v>-0.2</v>
      </c>
      <c r="J33" s="1">
        <v>-1</v>
      </c>
      <c r="K33" s="1">
        <v>-0.3</v>
      </c>
      <c r="L33" s="1"/>
      <c r="M33" s="4">
        <f t="shared" si="21"/>
        <v>-0.31666666666666671</v>
      </c>
      <c r="N33" s="21">
        <v>0.5</v>
      </c>
      <c r="O33" s="23">
        <f t="shared" si="22"/>
        <v>0.18333333333333329</v>
      </c>
    </row>
    <row r="34" spans="1:15">
      <c r="A34" s="17"/>
      <c r="B34" s="15" t="s">
        <v>29</v>
      </c>
      <c r="C34" s="1" t="s">
        <v>26</v>
      </c>
      <c r="D34" s="1" t="s">
        <v>27</v>
      </c>
      <c r="E34" s="1"/>
      <c r="F34" s="1">
        <v>6.9</v>
      </c>
      <c r="G34" s="1">
        <v>8.5</v>
      </c>
      <c r="H34" s="1">
        <v>7.4</v>
      </c>
      <c r="I34" s="1">
        <v>7.9</v>
      </c>
      <c r="J34" s="1">
        <v>6.9</v>
      </c>
      <c r="K34" s="1">
        <v>7.8</v>
      </c>
      <c r="L34" s="1"/>
      <c r="M34" s="4">
        <f t="shared" si="21"/>
        <v>7.5666666666666664</v>
      </c>
      <c r="N34" s="21">
        <v>0.5</v>
      </c>
      <c r="O34" s="23">
        <f t="shared" si="22"/>
        <v>8.0666666666666664</v>
      </c>
    </row>
    <row r="35" spans="1:15">
      <c r="A35" s="18"/>
      <c r="B35" s="15" t="s">
        <v>29</v>
      </c>
      <c r="C35" s="1" t="s">
        <v>43</v>
      </c>
      <c r="D35" s="1" t="s">
        <v>19</v>
      </c>
      <c r="E35" s="1"/>
      <c r="F35" s="1">
        <v>18.5</v>
      </c>
      <c r="G35" s="1">
        <v>12.8</v>
      </c>
      <c r="H35" s="1">
        <v>20.7</v>
      </c>
      <c r="I35" s="1">
        <v>19.3</v>
      </c>
      <c r="J35" s="1">
        <v>17.7</v>
      </c>
      <c r="K35" s="1">
        <v>19.399999999999999</v>
      </c>
      <c r="L35" s="1"/>
      <c r="M35" s="4">
        <f t="shared" si="21"/>
        <v>18.066666666666666</v>
      </c>
      <c r="N35" s="21">
        <v>0.8</v>
      </c>
      <c r="O35" s="23">
        <f t="shared" si="22"/>
        <v>18.866666666666667</v>
      </c>
    </row>
    <row r="36" spans="1:15">
      <c r="A36" s="18"/>
      <c r="B36" s="15" t="s">
        <v>29</v>
      </c>
      <c r="C36" s="1" t="s">
        <v>49</v>
      </c>
      <c r="D36" s="1" t="s">
        <v>19</v>
      </c>
      <c r="E36" s="1"/>
      <c r="F36" s="1">
        <v>23.1</v>
      </c>
      <c r="G36" s="1">
        <v>25.9</v>
      </c>
      <c r="H36" s="1">
        <v>23.9</v>
      </c>
      <c r="I36" s="1"/>
      <c r="J36" s="1">
        <v>23.9</v>
      </c>
      <c r="K36" s="1">
        <v>24.8</v>
      </c>
      <c r="L36" s="1"/>
      <c r="M36" s="4">
        <f t="shared" si="21"/>
        <v>24.32</v>
      </c>
      <c r="N36" s="21">
        <v>0.8</v>
      </c>
      <c r="O36" s="23">
        <f t="shared" si="22"/>
        <v>25.12</v>
      </c>
    </row>
    <row r="37" spans="1:15">
      <c r="N37" t="s">
        <v>53</v>
      </c>
    </row>
  </sheetData>
  <phoneticPr fontId="2" type="noConversion"/>
  <conditionalFormatting sqref="M4:M7">
    <cfRule type="cellIs" dxfId="13" priority="21" operator="greaterThan">
      <formula>2.5</formula>
    </cfRule>
  </conditionalFormatting>
  <conditionalFormatting sqref="M8:M11">
    <cfRule type="cellIs" dxfId="12" priority="17" operator="greaterThan">
      <formula>2.5</formula>
    </cfRule>
  </conditionalFormatting>
  <conditionalFormatting sqref="M12">
    <cfRule type="cellIs" dxfId="11" priority="14" operator="greaterThan">
      <formula>2.5</formula>
    </cfRule>
  </conditionalFormatting>
  <conditionalFormatting sqref="M14">
    <cfRule type="cellIs" dxfId="10" priority="13" operator="greaterThan">
      <formula>2.5</formula>
    </cfRule>
  </conditionalFormatting>
  <conditionalFormatting sqref="M13">
    <cfRule type="cellIs" dxfId="9" priority="12" operator="greaterThan">
      <formula>2.5</formula>
    </cfRule>
  </conditionalFormatting>
  <conditionalFormatting sqref="M15">
    <cfRule type="cellIs" dxfId="8" priority="6" operator="greaterThan">
      <formula>2.5</formula>
    </cfRule>
  </conditionalFormatting>
  <conditionalFormatting sqref="M16">
    <cfRule type="cellIs" dxfId="7" priority="5" operator="greaterThan">
      <formula>2.5</formula>
    </cfRule>
  </conditionalFormatting>
  <conditionalFormatting sqref="M17">
    <cfRule type="cellIs" dxfId="6" priority="4" operator="greaterThan">
      <formula>2.5</formula>
    </cfRule>
  </conditionalFormatting>
  <conditionalFormatting sqref="M18">
    <cfRule type="cellIs" dxfId="5" priority="3" operator="greaterThan">
      <formula>2.5</formula>
    </cfRule>
  </conditionalFormatting>
  <conditionalFormatting sqref="M19">
    <cfRule type="cellIs" dxfId="4" priority="2" operator="greaterThan">
      <formula>2.5</formula>
    </cfRule>
  </conditionalFormatting>
  <conditionalFormatting sqref="M20">
    <cfRule type="cellIs" dxfId="3" priority="1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D049C-4724-4434-A123-B97D030600EC}">
  <dimension ref="A1:O17"/>
  <sheetViews>
    <sheetView zoomScaleNormal="100" workbookViewId="0"/>
  </sheetViews>
  <sheetFormatPr defaultColWidth="8.6640625" defaultRowHeight="14.4"/>
  <cols>
    <col min="1" max="1" width="18.109375" customWidth="1"/>
    <col min="2" max="3" width="15" customWidth="1"/>
    <col min="4" max="5" width="15.33203125" customWidth="1"/>
    <col min="6" max="18" width="12.6640625" customWidth="1"/>
  </cols>
  <sheetData>
    <row r="1" spans="1:15">
      <c r="A1" s="5" t="s">
        <v>41</v>
      </c>
      <c r="C1" s="5"/>
      <c r="D1" s="5"/>
      <c r="E1" s="5"/>
    </row>
    <row r="2" spans="1:15" ht="28.8">
      <c r="A2" s="1"/>
      <c r="B2" s="1"/>
      <c r="C2" s="1"/>
      <c r="D2" s="1"/>
      <c r="E2" s="1" t="s">
        <v>8</v>
      </c>
      <c r="F2" s="11" t="s">
        <v>7</v>
      </c>
      <c r="G2" s="11" t="s">
        <v>15</v>
      </c>
      <c r="H2" s="11" t="s">
        <v>44</v>
      </c>
      <c r="I2" s="11" t="s">
        <v>21</v>
      </c>
      <c r="J2" s="11" t="s">
        <v>14</v>
      </c>
      <c r="K2" s="11" t="s">
        <v>22</v>
      </c>
      <c r="L2" s="11" t="s">
        <v>13</v>
      </c>
      <c r="M2" s="2" t="s">
        <v>11</v>
      </c>
      <c r="N2" s="2" t="s">
        <v>10</v>
      </c>
      <c r="O2" s="2" t="s">
        <v>12</v>
      </c>
    </row>
    <row r="3" spans="1:15" ht="28.8">
      <c r="A3" s="8" t="s">
        <v>32</v>
      </c>
      <c r="B3" s="8" t="s">
        <v>20</v>
      </c>
      <c r="C3" s="1" t="s">
        <v>33</v>
      </c>
      <c r="D3" s="1" t="s">
        <v>17</v>
      </c>
      <c r="E3" s="1" t="s">
        <v>9</v>
      </c>
      <c r="F3" s="12" t="s">
        <v>64</v>
      </c>
      <c r="G3" s="11" t="s">
        <v>63</v>
      </c>
      <c r="H3" s="11" t="s">
        <v>65</v>
      </c>
      <c r="I3" s="11" t="s">
        <v>68</v>
      </c>
      <c r="J3" s="11" t="s">
        <v>67</v>
      </c>
      <c r="K3" s="11" t="s">
        <v>69</v>
      </c>
      <c r="L3" s="3"/>
      <c r="M3" s="2"/>
      <c r="N3" s="9"/>
      <c r="O3" s="2"/>
    </row>
    <row r="4" spans="1:15">
      <c r="A4" s="16" t="s">
        <v>31</v>
      </c>
      <c r="B4" s="15" t="s">
        <v>25</v>
      </c>
      <c r="C4" s="1" t="s">
        <v>35</v>
      </c>
      <c r="D4" s="1" t="s">
        <v>19</v>
      </c>
      <c r="E4" s="1"/>
      <c r="F4" s="19">
        <v>3.2</v>
      </c>
      <c r="G4" s="13">
        <v>1.6</v>
      </c>
      <c r="H4" s="13">
        <v>4</v>
      </c>
      <c r="I4" s="13">
        <v>2.9</v>
      </c>
      <c r="J4" s="13">
        <v>2.6</v>
      </c>
      <c r="K4" s="13">
        <v>2.7</v>
      </c>
      <c r="L4" s="14"/>
      <c r="M4" s="4">
        <f t="shared" ref="M4:M7" si="0">MAX(F4:L4)-MIN(F4:L4)</f>
        <v>2.4</v>
      </c>
      <c r="N4" s="7">
        <f t="shared" ref="N4:N7" si="1">_xlfn.STDEV.S(F4:L4)</f>
        <v>0.78655366420014095</v>
      </c>
      <c r="O4" s="4">
        <f t="shared" ref="O4:O7" si="2">AVERAGE(F4:L4)</f>
        <v>2.8333333333333335</v>
      </c>
    </row>
    <row r="5" spans="1:15">
      <c r="A5" s="16" t="s">
        <v>30</v>
      </c>
      <c r="B5" s="15" t="s">
        <v>36</v>
      </c>
      <c r="C5" s="1" t="s">
        <v>34</v>
      </c>
      <c r="D5" s="1" t="s">
        <v>27</v>
      </c>
      <c r="E5" s="1"/>
      <c r="F5" s="19">
        <v>5.6</v>
      </c>
      <c r="G5" s="1">
        <v>7.1</v>
      </c>
      <c r="H5" s="1">
        <v>2.7</v>
      </c>
      <c r="I5" s="1">
        <v>6.5</v>
      </c>
      <c r="J5" s="1">
        <v>5.0999999999999996</v>
      </c>
      <c r="K5" s="1">
        <v>6.3</v>
      </c>
      <c r="L5" s="1"/>
      <c r="M5" s="4">
        <f t="shared" si="0"/>
        <v>4.3999999999999995</v>
      </c>
      <c r="N5" s="7">
        <f t="shared" si="1"/>
        <v>1.5617298101784458</v>
      </c>
      <c r="O5" s="4">
        <f t="shared" si="2"/>
        <v>5.55</v>
      </c>
    </row>
    <row r="6" spans="1:15">
      <c r="A6" s="17"/>
      <c r="B6" s="15" t="s">
        <v>37</v>
      </c>
      <c r="C6" s="1" t="s">
        <v>34</v>
      </c>
      <c r="D6" s="1" t="s">
        <v>27</v>
      </c>
      <c r="E6" s="1"/>
      <c r="F6" s="19">
        <v>1.2</v>
      </c>
      <c r="G6" s="1">
        <v>2.2000000000000002</v>
      </c>
      <c r="H6" s="1">
        <v>-0.7</v>
      </c>
      <c r="I6" s="1">
        <v>1.1000000000000001</v>
      </c>
      <c r="J6" s="1">
        <v>0.1</v>
      </c>
      <c r="K6" s="1">
        <v>0.9</v>
      </c>
      <c r="L6" s="1"/>
      <c r="M6" s="4">
        <f t="shared" si="0"/>
        <v>2.9000000000000004</v>
      </c>
      <c r="N6" s="7">
        <f t="shared" si="1"/>
        <v>0.99599196783909849</v>
      </c>
      <c r="O6" s="4">
        <f t="shared" si="2"/>
        <v>0.80000000000000016</v>
      </c>
    </row>
    <row r="7" spans="1:15">
      <c r="A7" s="18"/>
      <c r="B7" s="15" t="s">
        <v>29</v>
      </c>
      <c r="C7" s="1" t="s">
        <v>35</v>
      </c>
      <c r="D7" s="1" t="s">
        <v>27</v>
      </c>
      <c r="E7" s="1"/>
      <c r="F7" s="19">
        <v>-1.8</v>
      </c>
      <c r="G7" s="1">
        <v>-2.2000000000000002</v>
      </c>
      <c r="H7" s="1">
        <v>-3.3</v>
      </c>
      <c r="I7" s="1">
        <v>-2.9</v>
      </c>
      <c r="J7" s="1">
        <v>-3.6</v>
      </c>
      <c r="K7" s="1">
        <v>-3</v>
      </c>
      <c r="L7" s="1"/>
      <c r="M7" s="4">
        <f t="shared" si="0"/>
        <v>1.8</v>
      </c>
      <c r="N7" s="7">
        <f t="shared" si="1"/>
        <v>0.67823299831252948</v>
      </c>
      <c r="O7" s="4">
        <f t="shared" si="2"/>
        <v>-2.7999999999999994</v>
      </c>
    </row>
    <row r="11" spans="1:15">
      <c r="A11" s="5" t="s">
        <v>54</v>
      </c>
      <c r="C11" s="5"/>
      <c r="D11" s="5"/>
      <c r="E11" s="5"/>
    </row>
    <row r="12" spans="1:15" ht="28.8">
      <c r="A12" s="1"/>
      <c r="B12" s="1"/>
      <c r="C12" s="1"/>
      <c r="D12" s="1"/>
      <c r="E12" s="1" t="s">
        <v>8</v>
      </c>
      <c r="F12" s="11" t="s">
        <v>7</v>
      </c>
      <c r="G12" s="11" t="s">
        <v>15</v>
      </c>
      <c r="H12" s="11" t="s">
        <v>44</v>
      </c>
      <c r="I12" s="11" t="s">
        <v>21</v>
      </c>
      <c r="J12" s="11" t="s">
        <v>14</v>
      </c>
      <c r="K12" s="11" t="s">
        <v>22</v>
      </c>
      <c r="L12" s="11" t="s">
        <v>13</v>
      </c>
      <c r="M12" s="2" t="s">
        <v>12</v>
      </c>
      <c r="N12" s="2" t="s">
        <v>51</v>
      </c>
      <c r="O12" s="2" t="s">
        <v>52</v>
      </c>
    </row>
    <row r="13" spans="1:15" ht="28.8">
      <c r="A13" s="8" t="s">
        <v>32</v>
      </c>
      <c r="B13" s="8" t="s">
        <v>20</v>
      </c>
      <c r="C13" s="1" t="s">
        <v>33</v>
      </c>
      <c r="D13" s="1" t="s">
        <v>17</v>
      </c>
      <c r="E13" s="1" t="s">
        <v>9</v>
      </c>
      <c r="F13" s="12" t="str">
        <f>F3</f>
        <v>R4-2212893</v>
      </c>
      <c r="G13" s="12" t="str">
        <f t="shared" ref="G13:K13" si="3">G3</f>
        <v>R4-2211832</v>
      </c>
      <c r="H13" s="12" t="str">
        <f t="shared" si="3"/>
        <v>R4-2213068</v>
      </c>
      <c r="I13" s="12" t="str">
        <f t="shared" si="3"/>
        <v>R4-2213926</v>
      </c>
      <c r="J13" s="12" t="str">
        <f t="shared" si="3"/>
        <v>R4-2213791</v>
      </c>
      <c r="K13" s="12" t="str">
        <f t="shared" si="3"/>
        <v xml:space="preserve">R4-2213965 </v>
      </c>
      <c r="L13" s="12"/>
      <c r="M13" s="2"/>
      <c r="N13" s="20"/>
      <c r="O13" s="22"/>
    </row>
    <row r="14" spans="1:15">
      <c r="A14" s="16" t="s">
        <v>31</v>
      </c>
      <c r="B14" s="15" t="s">
        <v>25</v>
      </c>
      <c r="C14" s="1" t="s">
        <v>35</v>
      </c>
      <c r="D14" s="1" t="s">
        <v>19</v>
      </c>
      <c r="E14" s="1"/>
      <c r="F14" s="19">
        <v>5.2</v>
      </c>
      <c r="G14" s="13">
        <v>3.5</v>
      </c>
      <c r="H14" s="13">
        <v>6.5</v>
      </c>
      <c r="I14" s="13">
        <v>4.9000000000000004</v>
      </c>
      <c r="J14" s="13"/>
      <c r="K14" s="13">
        <v>4.7</v>
      </c>
      <c r="L14" s="14"/>
      <c r="M14" s="4">
        <f>AVERAGE(F14:L14)</f>
        <v>4.96</v>
      </c>
      <c r="N14" s="21">
        <v>0.5</v>
      </c>
      <c r="O14" s="23">
        <f>M14+N14</f>
        <v>5.46</v>
      </c>
    </row>
    <row r="15" spans="1:15">
      <c r="A15" s="16" t="s">
        <v>30</v>
      </c>
      <c r="B15" s="15" t="s">
        <v>36</v>
      </c>
      <c r="C15" s="1" t="s">
        <v>34</v>
      </c>
      <c r="D15" s="1" t="s">
        <v>27</v>
      </c>
      <c r="E15" s="1"/>
      <c r="F15" s="19">
        <v>7.6</v>
      </c>
      <c r="G15" s="1">
        <v>9.1999999999999993</v>
      </c>
      <c r="H15" s="1">
        <v>5.2</v>
      </c>
      <c r="I15" s="1">
        <v>8.5</v>
      </c>
      <c r="J15" s="1"/>
      <c r="K15" s="1">
        <v>8.3000000000000007</v>
      </c>
      <c r="L15" s="1"/>
      <c r="M15" s="4">
        <f>AVERAGE(F15:L15)</f>
        <v>7.76</v>
      </c>
      <c r="N15" s="21">
        <v>0.5</v>
      </c>
      <c r="O15" s="23">
        <f>M15+N15</f>
        <v>8.26</v>
      </c>
    </row>
    <row r="16" spans="1:15">
      <c r="A16" s="17"/>
      <c r="B16" s="15" t="s">
        <v>37</v>
      </c>
      <c r="C16" s="1" t="s">
        <v>34</v>
      </c>
      <c r="D16" s="1" t="s">
        <v>27</v>
      </c>
      <c r="E16" s="1"/>
      <c r="F16" s="19">
        <v>3.2</v>
      </c>
      <c r="G16" s="1">
        <v>4</v>
      </c>
      <c r="H16" s="1">
        <v>1.8</v>
      </c>
      <c r="I16" s="1"/>
      <c r="J16" s="1"/>
      <c r="K16" s="1">
        <v>2.9</v>
      </c>
      <c r="L16" s="1"/>
      <c r="M16" s="4">
        <f>AVERAGE(F16:L16)</f>
        <v>2.9750000000000001</v>
      </c>
      <c r="N16" s="21">
        <v>0.5</v>
      </c>
      <c r="O16" s="23">
        <f>M16+N16</f>
        <v>3.4750000000000001</v>
      </c>
    </row>
    <row r="17" spans="1:15">
      <c r="A17" s="18"/>
      <c r="B17" s="15" t="s">
        <v>29</v>
      </c>
      <c r="C17" s="1" t="s">
        <v>35</v>
      </c>
      <c r="D17" s="1" t="s">
        <v>27</v>
      </c>
      <c r="E17" s="1"/>
      <c r="F17" s="19">
        <v>0.2</v>
      </c>
      <c r="G17" s="1">
        <v>-0.4</v>
      </c>
      <c r="H17" s="1">
        <v>-0.8</v>
      </c>
      <c r="I17" s="1"/>
      <c r="J17" s="1"/>
      <c r="K17" s="1">
        <v>-1</v>
      </c>
      <c r="L17" s="1"/>
      <c r="M17" s="4">
        <f>AVERAGE(F17:L17)</f>
        <v>-0.5</v>
      </c>
      <c r="N17" s="21">
        <v>0.5</v>
      </c>
      <c r="O17" s="23">
        <f>M17+N17</f>
        <v>0</v>
      </c>
    </row>
  </sheetData>
  <conditionalFormatting sqref="M4:M7">
    <cfRule type="cellIs" dxfId="2" priority="5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5F8AD-73DA-4781-B31A-74E4619A8B8E}">
  <dimension ref="A1:O13"/>
  <sheetViews>
    <sheetView zoomScaleNormal="100" workbookViewId="0"/>
  </sheetViews>
  <sheetFormatPr defaultColWidth="8.6640625" defaultRowHeight="14.4"/>
  <cols>
    <col min="1" max="1" width="18.109375" customWidth="1"/>
    <col min="2" max="3" width="15" customWidth="1"/>
    <col min="4" max="5" width="15.33203125" customWidth="1"/>
    <col min="6" max="18" width="12.6640625" customWidth="1"/>
  </cols>
  <sheetData>
    <row r="1" spans="1:15">
      <c r="A1" s="5" t="s">
        <v>40</v>
      </c>
      <c r="C1" s="5"/>
      <c r="D1" s="5"/>
      <c r="E1" s="5"/>
    </row>
    <row r="2" spans="1:15" ht="28.8">
      <c r="A2" s="1"/>
      <c r="B2" s="1"/>
      <c r="C2" s="1"/>
      <c r="D2" s="1"/>
      <c r="E2" s="1" t="s">
        <v>8</v>
      </c>
      <c r="F2" s="11" t="s">
        <v>7</v>
      </c>
      <c r="G2" s="11" t="s">
        <v>15</v>
      </c>
      <c r="H2" s="11" t="s">
        <v>44</v>
      </c>
      <c r="I2" s="11" t="s">
        <v>21</v>
      </c>
      <c r="J2" s="11" t="s">
        <v>14</v>
      </c>
      <c r="K2" s="11" t="s">
        <v>22</v>
      </c>
      <c r="L2" s="11" t="s">
        <v>13</v>
      </c>
      <c r="M2" s="2" t="s">
        <v>11</v>
      </c>
      <c r="N2" s="2" t="s">
        <v>10</v>
      </c>
      <c r="O2" s="2" t="s">
        <v>12</v>
      </c>
    </row>
    <row r="3" spans="1:15" ht="28.8">
      <c r="A3" s="8" t="s">
        <v>32</v>
      </c>
      <c r="B3" s="8" t="s">
        <v>20</v>
      </c>
      <c r="C3" s="3" t="s">
        <v>38</v>
      </c>
      <c r="D3" s="1" t="s">
        <v>17</v>
      </c>
      <c r="E3" s="1" t="s">
        <v>9</v>
      </c>
      <c r="F3" s="12" t="s">
        <v>64</v>
      </c>
      <c r="G3" s="11" t="s">
        <v>63</v>
      </c>
      <c r="H3" s="11" t="s">
        <v>66</v>
      </c>
      <c r="I3" s="11" t="s">
        <v>68</v>
      </c>
      <c r="J3" s="11" t="s">
        <v>67</v>
      </c>
      <c r="K3" s="11" t="s">
        <v>69</v>
      </c>
      <c r="L3" s="3"/>
      <c r="M3" s="2"/>
      <c r="N3" s="9"/>
      <c r="O3" s="2"/>
    </row>
    <row r="4" spans="1:15">
      <c r="A4" s="1" t="s">
        <v>31</v>
      </c>
      <c r="B4" s="1" t="s">
        <v>36</v>
      </c>
      <c r="C4" s="1" t="s">
        <v>39</v>
      </c>
      <c r="D4" s="1" t="s">
        <v>27</v>
      </c>
      <c r="E4" s="1"/>
      <c r="F4" s="19">
        <v>-4.2</v>
      </c>
      <c r="G4" s="13">
        <v>-5.2</v>
      </c>
      <c r="H4" s="13">
        <v>-5.8</v>
      </c>
      <c r="I4" s="13">
        <v>-6.1</v>
      </c>
      <c r="J4" s="13">
        <v>-4.0999999999999996</v>
      </c>
      <c r="K4" s="13"/>
      <c r="L4" s="14"/>
      <c r="M4" s="4">
        <f>MAX(F4:L4)-MIN(F4:L4)</f>
        <v>2</v>
      </c>
      <c r="N4" s="7">
        <f>_xlfn.STDEV.S(F4:L4)</f>
        <v>0.90939540355117543</v>
      </c>
      <c r="O4" s="4">
        <f>AVERAGE(F4:L4)</f>
        <v>-5.08</v>
      </c>
    </row>
    <row r="5" spans="1:15">
      <c r="A5" s="1" t="s">
        <v>30</v>
      </c>
      <c r="B5" s="1" t="s">
        <v>36</v>
      </c>
      <c r="C5" s="1" t="s">
        <v>39</v>
      </c>
      <c r="D5" s="1" t="s">
        <v>19</v>
      </c>
      <c r="E5" s="1"/>
      <c r="F5" s="19">
        <v>-3.2</v>
      </c>
      <c r="G5" s="1">
        <v>-2.5</v>
      </c>
      <c r="H5" s="1">
        <v>-4.7</v>
      </c>
      <c r="I5" s="1">
        <v>-4</v>
      </c>
      <c r="J5" s="13">
        <v>-3.9</v>
      </c>
      <c r="K5" s="1"/>
      <c r="L5" s="1"/>
      <c r="M5" s="4">
        <f>MAX(F5:L5)-MIN(F5:L5)</f>
        <v>2.2000000000000002</v>
      </c>
      <c r="N5" s="7">
        <f>_xlfn.STDEV.S(F5:L5)</f>
        <v>0.83845095265018299</v>
      </c>
      <c r="O5" s="4">
        <f>AVERAGE(F5:L5)</f>
        <v>-3.66</v>
      </c>
    </row>
    <row r="9" spans="1:15">
      <c r="A9" s="5" t="s">
        <v>55</v>
      </c>
      <c r="C9" s="5"/>
      <c r="D9" s="5"/>
      <c r="E9" s="5"/>
    </row>
    <row r="10" spans="1:15" ht="28.8">
      <c r="A10" s="1"/>
      <c r="B10" s="1"/>
      <c r="C10" s="1"/>
      <c r="D10" s="1"/>
      <c r="E10" s="1" t="s">
        <v>8</v>
      </c>
      <c r="F10" s="11" t="s">
        <v>7</v>
      </c>
      <c r="G10" s="11" t="s">
        <v>15</v>
      </c>
      <c r="H10" s="11" t="s">
        <v>44</v>
      </c>
      <c r="I10" s="11" t="s">
        <v>21</v>
      </c>
      <c r="J10" s="11" t="s">
        <v>14</v>
      </c>
      <c r="K10" s="11" t="s">
        <v>22</v>
      </c>
      <c r="L10" s="11" t="s">
        <v>13</v>
      </c>
      <c r="M10" s="2" t="s">
        <v>12</v>
      </c>
      <c r="N10" s="2" t="s">
        <v>51</v>
      </c>
      <c r="O10" s="2" t="s">
        <v>52</v>
      </c>
    </row>
    <row r="11" spans="1:15" ht="28.8">
      <c r="A11" s="8" t="s">
        <v>32</v>
      </c>
      <c r="B11" s="8" t="s">
        <v>20</v>
      </c>
      <c r="C11" s="3" t="s">
        <v>38</v>
      </c>
      <c r="D11" s="1" t="s">
        <v>17</v>
      </c>
      <c r="E11" s="1" t="s">
        <v>9</v>
      </c>
      <c r="F11" s="12" t="str">
        <f>F3</f>
        <v>R4-2212893</v>
      </c>
      <c r="G11" s="12" t="str">
        <f>G3</f>
        <v>R4-2211832</v>
      </c>
      <c r="H11" s="12" t="str">
        <f>H3</f>
        <v>R4-2213069</v>
      </c>
      <c r="I11" s="12"/>
      <c r="J11" s="12" t="str">
        <f>J3</f>
        <v>R4-2213791</v>
      </c>
      <c r="K11" s="12" t="str">
        <f>K3</f>
        <v xml:space="preserve">R4-2213965 </v>
      </c>
      <c r="L11" s="3"/>
      <c r="M11" s="2"/>
      <c r="N11" s="20"/>
      <c r="O11" s="22"/>
    </row>
    <row r="12" spans="1:15">
      <c r="A12" s="1" t="s">
        <v>31</v>
      </c>
      <c r="B12" s="1" t="s">
        <v>36</v>
      </c>
      <c r="C12" s="1" t="s">
        <v>39</v>
      </c>
      <c r="D12" s="1" t="s">
        <v>27</v>
      </c>
      <c r="E12" s="1"/>
      <c r="F12" s="19">
        <v>-2.2000000000000002</v>
      </c>
      <c r="G12" s="13"/>
      <c r="H12" s="13">
        <v>-3.3</v>
      </c>
      <c r="I12" s="13">
        <v>-4.0999999999999996</v>
      </c>
      <c r="J12" s="13">
        <v>-2.1</v>
      </c>
      <c r="K12" s="13"/>
      <c r="L12" s="14"/>
      <c r="M12" s="4">
        <f>AVERAGE(F12:L12)</f>
        <v>-2.9249999999999998</v>
      </c>
      <c r="N12" s="21">
        <v>0.5</v>
      </c>
      <c r="O12" s="23">
        <f>M12+N12</f>
        <v>-2.4249999999999998</v>
      </c>
    </row>
    <row r="13" spans="1:15">
      <c r="A13" s="1" t="s">
        <v>30</v>
      </c>
      <c r="B13" s="1" t="s">
        <v>36</v>
      </c>
      <c r="C13" s="1" t="s">
        <v>39</v>
      </c>
      <c r="D13" s="1" t="s">
        <v>19</v>
      </c>
      <c r="E13" s="1"/>
      <c r="F13" s="19">
        <v>-1.2</v>
      </c>
      <c r="G13" s="1"/>
      <c r="H13" s="1">
        <v>-2.2000000000000002</v>
      </c>
      <c r="I13" s="1">
        <v>-2</v>
      </c>
      <c r="J13" s="13">
        <v>-1.9</v>
      </c>
      <c r="K13" s="1"/>
      <c r="L13" s="1"/>
      <c r="M13" s="4">
        <f>AVERAGE(F13:L13)</f>
        <v>-1.8250000000000002</v>
      </c>
      <c r="N13" s="21">
        <v>0.5</v>
      </c>
      <c r="O13" s="23">
        <f>M13+N13</f>
        <v>-1.3250000000000002</v>
      </c>
    </row>
  </sheetData>
  <phoneticPr fontId="3" type="noConversion"/>
  <conditionalFormatting sqref="M4">
    <cfRule type="cellIs" dxfId="1" priority="5" operator="greaterThan">
      <formula>2.5</formula>
    </cfRule>
  </conditionalFormatting>
  <conditionalFormatting sqref="M5">
    <cfRule type="cellIs" dxfId="0" priority="4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PDSCH</vt:lpstr>
      <vt:lpstr>PDCCH</vt:lpstr>
      <vt:lpstr>PBCH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2020-05-25T02:29:52Z</dcterms:created>
  <dcterms:modified xsi:type="dcterms:W3CDTF">2022-08-15T04:41:08Z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(2)2j4ViLUSpbzO0qIpx3GDU0gwZDaF8Or4YqsKRX5T1po3HMsloOfA1fbH7JwHIfGIT/BLYza8
Y7zBY85xuo+XPWGkGDyXpGS6HvrequmdIuvfj5T8ueEPdY/jF7frcIiBb98lhHR0s+whvurM
jSSeuIQ/fF+I4/p9OCv2lEj/3aELUGIPLUDRIaHmdEX3fjFpI9fis3i2X5+D1fwbzmw5zUDP
d2fm1VCdAkFUMwZzZS</vt:lpwstr>
  </property>
  <property fmtid="{D5CDD505-2E9C-101B-9397-08002B2CF9AE}" pid="3" name="_2015_ms_pID_7253431">
    <vt:lpwstr>Vc14o5Gl6Tk3IBEs/W8ZLuzEMEzs9OgtdsHndynw3S9hbMIAxB0+0C
k5DV3Ng4HexAo3PN2/3FZE91ifQTIZT2FkoPy8Eo7roO97uJ7bwq2yuxgagdX90/HchSAeDt
pbo1p8WDPvdMvkD1GYBxgbZcDS/FBzkdc83WFjflCEO7z8+0dpShPTfsBMS1TPR7xB8=</vt:lpwstr>
  </property>
  <property fmtid="{D5CDD505-2E9C-101B-9397-08002B2CF9AE}" pid="4" name="_readonly">
    <vt:lpwstr/>
  </property>
  <property fmtid="{D5CDD505-2E9C-101B-9397-08002B2CF9AE}" pid="5" name="_change">
    <vt:lpwstr/>
  </property>
  <property fmtid="{D5CDD505-2E9C-101B-9397-08002B2CF9AE}" pid="6" name="_full-control">
    <vt:lpwstr/>
  </property>
  <property fmtid="{D5CDD505-2E9C-101B-9397-08002B2CF9AE}" pid="7" name="sflag">
    <vt:lpwstr>1618391678</vt:lpwstr>
  </property>
</Properties>
</file>