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310" windowHeight="7500" activeTab="1"/>
  </bookViews>
  <sheets>
    <sheet name="Cover" sheetId="1" r:id="rId1"/>
    <sheet name="1.Accuray for DL RSCPD" sheetId="3" r:id="rId2"/>
    <sheet name="2.Relative accuracy for DL RSCP" sheetId="6" r:id="rId3"/>
    <sheet name="3.CFO impact on NR CPP" sheetId="7" r:id="rId4"/>
  </sheets>
  <calcPr calcId="145621"/>
</workbook>
</file>

<file path=xl/calcChain.xml><?xml version="1.0" encoding="utf-8"?>
<calcChain xmlns="http://schemas.openxmlformats.org/spreadsheetml/2006/main">
  <c r="AA46" i="3" l="1"/>
  <c r="AA37" i="3"/>
  <c r="Q39" i="3"/>
  <c r="P13" i="3"/>
  <c r="P22" i="3" l="1"/>
  <c r="N68" i="6"/>
  <c r="N62" i="6"/>
  <c r="N61" i="6"/>
  <c r="N59" i="6"/>
  <c r="O46" i="6"/>
  <c r="O40" i="6"/>
  <c r="O39" i="6"/>
  <c r="O37" i="6"/>
  <c r="O22" i="6"/>
  <c r="O16" i="6"/>
  <c r="O15" i="6"/>
  <c r="O13" i="6"/>
  <c r="AA40" i="3"/>
  <c r="AA39" i="3"/>
  <c r="Q46" i="3"/>
  <c r="Q40" i="3"/>
  <c r="Q37" i="3"/>
  <c r="P16" i="3"/>
  <c r="P15" i="3"/>
  <c r="N67" i="6" l="1"/>
  <c r="N66" i="6"/>
  <c r="N63" i="6"/>
  <c r="N54" i="6"/>
  <c r="O45" i="6"/>
  <c r="O44" i="6"/>
  <c r="O43" i="6"/>
  <c r="O42" i="6"/>
  <c r="O41" i="6"/>
  <c r="O38" i="6"/>
  <c r="O36" i="6"/>
  <c r="O35" i="6"/>
  <c r="O34" i="6"/>
  <c r="O33" i="6"/>
  <c r="O21" i="6"/>
  <c r="O20" i="6"/>
  <c r="O19" i="6"/>
  <c r="O18" i="6"/>
  <c r="O17" i="6"/>
  <c r="O14" i="6"/>
  <c r="O12" i="6"/>
  <c r="O11" i="6"/>
  <c r="O10" i="6"/>
  <c r="O9" i="6"/>
  <c r="O8" i="6"/>
  <c r="AA45" i="3"/>
  <c r="AA43" i="3"/>
  <c r="AA38" i="3"/>
  <c r="AA36" i="3"/>
  <c r="AA33" i="3"/>
  <c r="AA32" i="3"/>
  <c r="Q45" i="3"/>
  <c r="Q43" i="3"/>
  <c r="Q42" i="3"/>
  <c r="Q41" i="3"/>
  <c r="Q38" i="3"/>
  <c r="Q36" i="3"/>
  <c r="Q35" i="3"/>
  <c r="Q34" i="3"/>
  <c r="Q33" i="3"/>
  <c r="Q32" i="3"/>
  <c r="P21" i="3"/>
  <c r="P20" i="3"/>
  <c r="P19" i="3"/>
  <c r="P18" i="3"/>
  <c r="P17" i="3"/>
  <c r="P14" i="3"/>
  <c r="P10" i="3"/>
  <c r="P11" i="3"/>
  <c r="P12" i="3"/>
  <c r="P9" i="3"/>
  <c r="P8" i="3"/>
  <c r="N65" i="6" l="1"/>
  <c r="N64" i="6"/>
  <c r="N60" i="6"/>
  <c r="N58" i="6"/>
  <c r="N57" i="6"/>
  <c r="N56" i="6"/>
  <c r="N55" i="6"/>
  <c r="O32" i="6"/>
  <c r="V45" i="3"/>
  <c r="AA44" i="3"/>
  <c r="AA42" i="3"/>
  <c r="AA41" i="3"/>
  <c r="AA35" i="3"/>
  <c r="AA34" i="3"/>
  <c r="Q44" i="3"/>
</calcChain>
</file>

<file path=xl/sharedStrings.xml><?xml version="1.0" encoding="utf-8"?>
<sst xmlns="http://schemas.openxmlformats.org/spreadsheetml/2006/main" count="303" uniqueCount="109">
  <si>
    <t>AWGN</t>
    <phoneticPr fontId="1" type="noConversion"/>
  </si>
  <si>
    <t>SCS (kHz)</t>
  </si>
  <si>
    <t xml:space="preserve">PRS BW </t>
  </si>
  <si>
    <t>in RB</t>
  </si>
  <si>
    <t xml:space="preserve">sampling rate </t>
  </si>
  <si>
    <t>(Tc)</t>
  </si>
  <si>
    <t xml:space="preserve">Number </t>
  </si>
  <si>
    <t xml:space="preserve">of </t>
  </si>
  <si>
    <t>samples</t>
  </si>
  <si>
    <t>Nokia</t>
    <phoneticPr fontId="1" type="noConversion"/>
  </si>
  <si>
    <t>Huawei</t>
    <phoneticPr fontId="1" type="noConversion"/>
  </si>
  <si>
    <t>TwoTap</t>
    <phoneticPr fontId="1" type="noConversion"/>
  </si>
  <si>
    <t>RSCPD error</t>
    <phoneticPr fontId="1" type="noConversion"/>
  </si>
  <si>
    <t>Repetition</t>
    <phoneticPr fontId="1" type="noConversion"/>
  </si>
  <si>
    <t>FR2</t>
    <phoneticPr fontId="1" type="noConversion"/>
  </si>
  <si>
    <t>Erricsson</t>
    <phoneticPr fontId="1" type="noConversion"/>
  </si>
  <si>
    <t>Parameters</t>
    <phoneticPr fontId="1" type="noConversion"/>
  </si>
  <si>
    <t>CATT</t>
  </si>
  <si>
    <t xml:space="preserve">Title: </t>
  </si>
  <si>
    <t xml:space="preserve">Source: </t>
  </si>
  <si>
    <t>Agenda item:</t>
  </si>
  <si>
    <t>Document for:</t>
  </si>
  <si>
    <t>Information</t>
    <phoneticPr fontId="1" type="noConversion"/>
  </si>
  <si>
    <t>Contents</t>
    <phoneticPr fontId="8" type="noConversion"/>
  </si>
  <si>
    <t>sheet1</t>
    <phoneticPr fontId="8" type="noConversion"/>
  </si>
  <si>
    <t>[1] R4-2313774, Simulation results for DL RSCPD, Nokia, RAN4#108.</t>
    <phoneticPr fontId="1" type="noConversion"/>
  </si>
  <si>
    <t>[3] R4-2312733, DL-RSCPD simulation results, Ericsson, RAN4#108.</t>
    <phoneticPr fontId="1" type="noConversion"/>
  </si>
  <si>
    <t>[2] R4-2312843, Simulation results for CPP measurement, Huawei, RAN4#108.</t>
    <phoneticPr fontId="1" type="noConversion"/>
  </si>
  <si>
    <t>OPPO</t>
  </si>
  <si>
    <t xml:space="preserve">RSCPD </t>
  </si>
  <si>
    <t>[4] R4-2312674, Discussion on carrier phase positioning, OPPO, RAN4#108.</t>
  </si>
  <si>
    <t>CATT</t>
    <phoneticPr fontId="1" type="noConversion"/>
  </si>
  <si>
    <t>CATT</t>
    <phoneticPr fontId="1" type="noConversion"/>
  </si>
  <si>
    <t>[5] R4-2314362, Discussion on RRM requirements of carrier phase positioning, CATT, RAN4#108.</t>
    <phoneticPr fontId="1" type="noConversion"/>
  </si>
  <si>
    <t>[6] R4-2320813, Simulation results for DL RSCPD, Nokia, RAN4#109.</t>
    <phoneticPr fontId="1" type="noConversion"/>
  </si>
  <si>
    <t>Two-Tap</t>
    <phoneticPr fontId="1" type="noConversion"/>
  </si>
  <si>
    <t>[7] R4-2400200, Simulation results for CPP measurement, CATT, RAN4#110.</t>
    <phoneticPr fontId="1" type="noConversion"/>
  </si>
  <si>
    <t>[9] R4-2402694, Additional simulation results for carrier phase measurement, Ericsson, RAN4#110.</t>
    <phoneticPr fontId="1" type="noConversion"/>
  </si>
  <si>
    <t>max(5%, 95%)</t>
    <phoneticPr fontId="1" type="noConversion"/>
  </si>
  <si>
    <t>RSCPD error</t>
    <phoneticPr fontId="1" type="noConversion"/>
  </si>
  <si>
    <t>RSCPD error</t>
    <phoneticPr fontId="1" type="noConversion"/>
  </si>
  <si>
    <t>Huawei</t>
    <phoneticPr fontId="1" type="noConversion"/>
  </si>
  <si>
    <t>relative RSCP error</t>
    <phoneticPr fontId="1" type="noConversion"/>
  </si>
  <si>
    <t>[8] R4-2401875, Simulation results for DL RSCPD, Nokia, RAN4#110.</t>
    <phoneticPr fontId="1" type="noConversion"/>
  </si>
  <si>
    <t>(5%, 95%)</t>
    <phoneticPr fontId="1" type="noConversion"/>
  </si>
  <si>
    <t>CATT</t>
    <phoneticPr fontId="1" type="noConversion"/>
  </si>
  <si>
    <t>Qualcomm</t>
    <phoneticPr fontId="1" type="noConversion"/>
  </si>
  <si>
    <t>[11] R4-2405669, Simulation results for carrier phase positioning, Qualcomm, RAN4#110bis.</t>
    <phoneticPr fontId="1" type="noConversion"/>
  </si>
  <si>
    <t>[12] R4-2405887, Simulation results for DL RSCPD and DL RSCP, Nokia, RAN4#110bis.</t>
    <phoneticPr fontId="1" type="noConversion"/>
  </si>
  <si>
    <t>Huawei</t>
    <phoneticPr fontId="1" type="noConversion"/>
  </si>
  <si>
    <t>[10] R4-2406424, Additional simulation results for CPP, Huawei, RAN4#110bis.</t>
    <phoneticPr fontId="1" type="noConversion"/>
  </si>
  <si>
    <t>AWGN</t>
    <phoneticPr fontId="1" type="noConversion"/>
  </si>
  <si>
    <t>Two-tap</t>
    <phoneticPr fontId="1" type="noConversion"/>
  </si>
  <si>
    <t>RSCPD error</t>
    <phoneticPr fontId="1" type="noConversion"/>
  </si>
  <si>
    <t xml:space="preserve">Relative RSCP error </t>
    <phoneticPr fontId="1" type="noConversion"/>
  </si>
  <si>
    <t>TwoTap</t>
    <phoneticPr fontId="1" type="noConversion"/>
  </si>
  <si>
    <t>RSCPD error- 
50% Data load, sync</t>
    <phoneticPr fontId="1" type="noConversion"/>
  </si>
  <si>
    <t>RSCPD error - 
100% Data load, sync</t>
    <phoneticPr fontId="1" type="noConversion"/>
  </si>
  <si>
    <t>RSCPD error- 
50% Data load, async</t>
    <phoneticPr fontId="1" type="noConversion"/>
  </si>
  <si>
    <t>RSCPD error - 
100% Data load, async</t>
    <phoneticPr fontId="1" type="noConversion"/>
  </si>
  <si>
    <t>FR1</t>
    <phoneticPr fontId="1" type="noConversion"/>
  </si>
  <si>
    <t>RSCPD (degrees) ——(-6, -13) dB</t>
    <phoneticPr fontId="1" type="noConversion"/>
  </si>
  <si>
    <t>RSCPD (degrees) ——(-3, -6) dB</t>
    <phoneticPr fontId="1" type="noConversion"/>
  </si>
  <si>
    <t>Relative accuracy requirements for DL RSCP:   RSCPD (degrees) ——(-3, -13) dB</t>
    <phoneticPr fontId="1" type="noConversion"/>
  </si>
  <si>
    <t>Relative accuracy requirements for DL RSCP:   RSCPD (degrees) ——(0, -6) dB</t>
    <phoneticPr fontId="1" type="noConversion"/>
  </si>
  <si>
    <t>FR1</t>
    <phoneticPr fontId="1" type="noConversion"/>
  </si>
  <si>
    <t>RSCPD error - 
50% Data load -
sync</t>
    <phoneticPr fontId="1" type="noConversion"/>
  </si>
  <si>
    <t>RSCPD error - 
100% Data load -
sync</t>
    <phoneticPr fontId="1" type="noConversion"/>
  </si>
  <si>
    <t>RSCPD error - 
50% Data load -
async</t>
    <phoneticPr fontId="1" type="noConversion"/>
  </si>
  <si>
    <t>RSCPD error - 
100% Data load -
async</t>
    <phoneticPr fontId="1" type="noConversion"/>
  </si>
  <si>
    <t>Accuracy for DL RSCPD measurements</t>
    <phoneticPr fontId="8" type="noConversion"/>
  </si>
  <si>
    <t>Relative accuracy for DL RSCP measurements</t>
    <phoneticPr fontId="8" type="noConversion"/>
  </si>
  <si>
    <t>sheet2</t>
    <phoneticPr fontId="1" type="noConversion"/>
  </si>
  <si>
    <t>[13] R4-2416437, Simulation results for DL RSCPD and DL RSCP, Nokia, RAN4#112bis.</t>
    <phoneticPr fontId="1" type="noConversion"/>
  </si>
  <si>
    <t>CFO impact on NR CPP</t>
    <phoneticPr fontId="1" type="noConversion"/>
  </si>
  <si>
    <t>sheet3</t>
    <phoneticPr fontId="1" type="noConversion"/>
  </si>
  <si>
    <t>Carrier frequency (GHz)</t>
  </si>
  <si>
    <t xml:space="preserve">Sampling rate </t>
  </si>
  <si>
    <t>Rep</t>
  </si>
  <si>
    <t>Carrier frequency offset</t>
  </si>
  <si>
    <t>Uniform distribution within [-CFO, +CFO] (Hz)</t>
  </si>
  <si>
    <t>RSCPD (cell-1, cell-2)</t>
  </si>
  <si>
    <t>(-3, -6) dB, 0 μs</t>
  </si>
  <si>
    <t>RSCPD (cell-1, cell-3)</t>
  </si>
  <si>
    <t>(-3, -6) dB, 3 μs</t>
  </si>
  <si>
    <t>5%-tile</t>
  </si>
  <si>
    <t>95%-tile</t>
  </si>
  <si>
    <t>Table 19: DL RSCPD error for AWGN channel in degree with CFO and for Es/Iot (cell-1, cell-2, cell-3) = (-3, -6, -6) dB.</t>
  </si>
  <si>
    <t>Note: The table is provided by Nokia's contribution (R4-2416437) and details can be found in the contribution.</t>
    <phoneticPr fontId="1" type="noConversion"/>
  </si>
  <si>
    <t>Averaged
accuracy (degrees) Note 1</t>
    <phoneticPr fontId="1" type="noConversion"/>
  </si>
  <si>
    <t>Averaged
accuracy Note 1</t>
    <phoneticPr fontId="1" type="noConversion"/>
  </si>
  <si>
    <t>Averaged accuracy Note 1</t>
    <phoneticPr fontId="1" type="noConversion"/>
  </si>
  <si>
    <t>Averaged accuracy
Note 1</t>
    <phoneticPr fontId="1" type="noConversion"/>
  </si>
  <si>
    <t>Averaged accuracy
Note 1</t>
    <phoneticPr fontId="1" type="noConversion"/>
  </si>
  <si>
    <t>NA</t>
    <phoneticPr fontId="1" type="noConversion"/>
  </si>
  <si>
    <t>NA</t>
    <phoneticPr fontId="1" type="noConversion"/>
  </si>
  <si>
    <t>Note 2: Averaged accuracy captured in R4-2410195 treated in RAN4#111.And the results are derived by averaging all companies' results without removing any outliers.</t>
    <phoneticPr fontId="1" type="noConversion"/>
  </si>
  <si>
    <t xml:space="preserve">Averaged results before update, Note 2 </t>
    <phoneticPr fontId="1" type="noConversion"/>
  </si>
  <si>
    <t xml:space="preserve">Note 1: The accuracy is updated based on averaging companies' results and minimum and maximum values are ruled out. </t>
    <phoneticPr fontId="1" type="noConversion"/>
  </si>
  <si>
    <t>Averaged results before update, Note 2</t>
    <phoneticPr fontId="1" type="noConversion"/>
  </si>
  <si>
    <t>95%-tile</t>
    <phoneticPr fontId="1" type="noConversion"/>
  </si>
  <si>
    <t>The results following contributions are captured:</t>
    <phoneticPr fontId="1" type="noConversion"/>
  </si>
  <si>
    <t>Updated summary of simulation results for CPP accuracy requirements</t>
    <phoneticPr fontId="8" type="noConversion"/>
  </si>
  <si>
    <t>[14] R4-2417695, Discussion on Performance requirements of CPP, CATT, RAN4#113.</t>
    <phoneticPr fontId="1" type="noConversion"/>
  </si>
  <si>
    <t>[15] R4-2419359, Accuracy requirements for additional PRS configurations for CPP, Ericsson, RAN4#113.</t>
    <phoneticPr fontId="1" type="noConversion"/>
  </si>
  <si>
    <t>3GPP RAN WG4 Meeting #113</t>
    <phoneticPr fontId="1" type="noConversion"/>
  </si>
  <si>
    <t>R4-241xxxx</t>
    <phoneticPr fontId="8" type="noConversion"/>
  </si>
  <si>
    <t>Orlando, USA, November 18 – November 22, 2024</t>
    <phoneticPr fontId="1" type="noConversion"/>
  </si>
  <si>
    <t>5.22.2.6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</si>
</sst>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1"/>
      <color theme="1"/>
      <name val="宋体"/>
      <family val="2"/>
    </font>
    <font>
      <sz val="9"/>
      <name val="宋体"/>
      <family val="3"/>
      <charset val="134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1"/>
      <name val="Arial"/>
      <family val="2"/>
    </font>
    <font>
      <sz val="11"/>
      <color rgb="FFFF0000"/>
      <name val="Arial"/>
      <family val="2"/>
    </font>
    <font>
      <i/>
      <sz val="9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2" fontId="2" fillId="0" borderId="1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2" fillId="0" borderId="16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2" fontId="15" fillId="0" borderId="1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4" xfId="0" applyNumberFormat="1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9" fillId="0" borderId="0" xfId="0" applyFont="1"/>
    <xf numFmtId="0" fontId="18" fillId="3" borderId="1" xfId="0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/>
    </xf>
    <xf numFmtId="176" fontId="16" fillId="3" borderId="19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/>
    </xf>
    <xf numFmtId="176" fontId="16" fillId="3" borderId="1" xfId="0" applyNumberFormat="1" applyFont="1" applyFill="1" applyBorder="1" applyAlignment="1">
      <alignment horizontal="center"/>
    </xf>
    <xf numFmtId="9" fontId="4" fillId="0" borderId="18" xfId="0" applyNumberFormat="1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2" fontId="15" fillId="0" borderId="10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 vertical="center"/>
    </xf>
    <xf numFmtId="1" fontId="13" fillId="3" borderId="1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8" xfId="0" applyFont="1" applyFill="1" applyBorder="1"/>
    <xf numFmtId="0" fontId="12" fillId="0" borderId="12" xfId="0" applyFont="1" applyFill="1" applyBorder="1"/>
    <xf numFmtId="0" fontId="12" fillId="0" borderId="1" xfId="0" applyFont="1" applyFill="1" applyBorder="1"/>
    <xf numFmtId="0" fontId="12" fillId="0" borderId="4" xfId="0" applyFont="1" applyFill="1" applyBorder="1"/>
    <xf numFmtId="0" fontId="20" fillId="0" borderId="0" xfId="0" applyFont="1"/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21" fillId="0" borderId="0" xfId="0" applyFont="1" applyAlignment="1">
      <alignment horizontal="left" vertical="center"/>
    </xf>
    <xf numFmtId="176" fontId="16" fillId="3" borderId="16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2" fontId="2" fillId="4" borderId="14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2" fontId="14" fillId="4" borderId="14" xfId="0" applyNumberFormat="1" applyFont="1" applyFill="1" applyBorder="1" applyAlignment="1">
      <alignment horizontal="center"/>
    </xf>
    <xf numFmtId="2" fontId="15" fillId="4" borderId="7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5" fillId="4" borderId="1" xfId="0" applyNumberFormat="1" applyFont="1" applyFill="1" applyBorder="1" applyAlignment="1">
      <alignment horizontal="center"/>
    </xf>
    <xf numFmtId="2" fontId="15" fillId="4" borderId="2" xfId="0" applyNumberFormat="1" applyFont="1" applyFill="1" applyBorder="1" applyAlignment="1">
      <alignment horizontal="center"/>
    </xf>
    <xf numFmtId="0" fontId="22" fillId="0" borderId="0" xfId="0" applyFont="1"/>
    <xf numFmtId="176" fontId="16" fillId="0" borderId="1" xfId="0" applyNumberFormat="1" applyFont="1" applyFill="1" applyBorder="1" applyAlignment="1">
      <alignment horizontal="center"/>
    </xf>
    <xf numFmtId="176" fontId="16" fillId="0" borderId="19" xfId="0" applyNumberFormat="1" applyFont="1" applyFill="1" applyBorder="1" applyAlignment="1">
      <alignment horizontal="center"/>
    </xf>
    <xf numFmtId="176" fontId="16" fillId="0" borderId="15" xfId="0" applyNumberFormat="1" applyFont="1" applyFill="1" applyBorder="1" applyAlignment="1">
      <alignment horizontal="center"/>
    </xf>
    <xf numFmtId="176" fontId="16" fillId="0" borderId="16" xfId="0" applyNumberFormat="1" applyFont="1" applyFill="1" applyBorder="1" applyAlignment="1">
      <alignment horizontal="center"/>
    </xf>
    <xf numFmtId="176" fontId="16" fillId="3" borderId="22" xfId="0" applyNumberFormat="1" applyFont="1" applyFill="1" applyBorder="1" applyAlignment="1">
      <alignment horizontal="center"/>
    </xf>
    <xf numFmtId="176" fontId="16" fillId="3" borderId="23" xfId="0" applyNumberFormat="1" applyFont="1" applyFill="1" applyBorder="1" applyAlignment="1">
      <alignment horizontal="center"/>
    </xf>
    <xf numFmtId="1" fontId="23" fillId="0" borderId="1" xfId="0" applyNumberFormat="1" applyFont="1" applyFill="1" applyBorder="1" applyAlignment="1">
      <alignment horizontal="center" vertical="center"/>
    </xf>
    <xf numFmtId="1" fontId="23" fillId="0" borderId="15" xfId="0" applyNumberFormat="1" applyFont="1" applyFill="1" applyBorder="1" applyAlignment="1">
      <alignment horizontal="center" vertical="center"/>
    </xf>
    <xf numFmtId="2" fontId="15" fillId="0" borderId="21" xfId="0" applyNumberFormat="1" applyFont="1" applyBorder="1" applyAlignment="1">
      <alignment horizontal="center"/>
    </xf>
    <xf numFmtId="2" fontId="15" fillId="0" borderId="2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85" zoomScaleNormal="85" workbookViewId="0">
      <selection activeCell="B18" sqref="B18"/>
    </sheetView>
  </sheetViews>
  <sheetFormatPr defaultRowHeight="14" x14ac:dyDescent="0.25"/>
  <cols>
    <col min="1" max="1" width="47.7265625" customWidth="1"/>
    <col min="2" max="2" width="67.54296875" customWidth="1"/>
    <col min="3" max="3" width="14" customWidth="1"/>
  </cols>
  <sheetData>
    <row r="1" spans="1:3" ht="20" customHeight="1" x14ac:dyDescent="0.25">
      <c r="A1" s="15" t="s">
        <v>105</v>
      </c>
      <c r="B1" s="134" t="s">
        <v>106</v>
      </c>
    </row>
    <row r="2" spans="1:3" ht="20" customHeight="1" x14ac:dyDescent="0.25">
      <c r="A2" s="15" t="s">
        <v>107</v>
      </c>
      <c r="B2" s="16"/>
      <c r="C2" s="16"/>
    </row>
    <row r="3" spans="1:3" ht="20" customHeight="1" x14ac:dyDescent="0.25">
      <c r="A3" s="16"/>
      <c r="B3" s="16"/>
      <c r="C3" s="16"/>
    </row>
    <row r="4" spans="1:3" ht="20" customHeight="1" x14ac:dyDescent="0.25">
      <c r="A4" s="17" t="s">
        <v>18</v>
      </c>
      <c r="B4" s="18" t="s">
        <v>102</v>
      </c>
      <c r="C4" s="16"/>
    </row>
    <row r="5" spans="1:3" ht="20" customHeight="1" x14ac:dyDescent="0.25">
      <c r="A5" s="17" t="s">
        <v>19</v>
      </c>
      <c r="B5" s="19" t="s">
        <v>17</v>
      </c>
      <c r="C5" s="16"/>
    </row>
    <row r="6" spans="1:3" ht="20" customHeight="1" x14ac:dyDescent="0.25">
      <c r="A6" s="17" t="s">
        <v>20</v>
      </c>
      <c r="B6" s="19" t="s">
        <v>108</v>
      </c>
      <c r="C6" s="16"/>
    </row>
    <row r="7" spans="1:3" ht="20" customHeight="1" x14ac:dyDescent="0.25">
      <c r="A7" s="17" t="s">
        <v>21</v>
      </c>
      <c r="B7" s="19" t="s">
        <v>22</v>
      </c>
      <c r="C7" s="16"/>
    </row>
    <row r="8" spans="1:3" ht="20" customHeight="1" thickBot="1" x14ac:dyDescent="0.3">
      <c r="A8" s="16"/>
      <c r="B8" s="16"/>
      <c r="C8" s="16"/>
    </row>
    <row r="9" spans="1:3" ht="20" customHeight="1" thickBot="1" x14ac:dyDescent="0.45">
      <c r="A9" s="135" t="s">
        <v>23</v>
      </c>
      <c r="B9" s="136"/>
    </row>
    <row r="10" spans="1:3" ht="20" customHeight="1" thickBot="1" x14ac:dyDescent="0.35">
      <c r="A10" s="88" t="s">
        <v>24</v>
      </c>
      <c r="B10" s="89" t="s">
        <v>70</v>
      </c>
    </row>
    <row r="11" spans="1:3" ht="20" customHeight="1" thickBot="1" x14ac:dyDescent="0.35">
      <c r="A11" s="90" t="s">
        <v>72</v>
      </c>
      <c r="B11" s="91" t="s">
        <v>71</v>
      </c>
    </row>
    <row r="12" spans="1:3" ht="20" customHeight="1" thickBot="1" x14ac:dyDescent="0.35">
      <c r="A12" s="90" t="s">
        <v>75</v>
      </c>
      <c r="B12" s="21" t="s">
        <v>74</v>
      </c>
    </row>
    <row r="14" spans="1:3" ht="20" customHeight="1" x14ac:dyDescent="0.25">
      <c r="A14" s="20" t="s">
        <v>101</v>
      </c>
    </row>
    <row r="15" spans="1:3" ht="20" customHeight="1" x14ac:dyDescent="0.25">
      <c r="A15" s="20" t="s">
        <v>25</v>
      </c>
    </row>
    <row r="16" spans="1:3" ht="20" customHeight="1" x14ac:dyDescent="0.25">
      <c r="A16" s="20" t="s">
        <v>27</v>
      </c>
    </row>
    <row r="17" spans="1:1" ht="20" customHeight="1" x14ac:dyDescent="0.25">
      <c r="A17" s="20" t="s">
        <v>26</v>
      </c>
    </row>
    <row r="18" spans="1:1" ht="20" customHeight="1" x14ac:dyDescent="0.25">
      <c r="A18" s="20" t="s">
        <v>30</v>
      </c>
    </row>
    <row r="19" spans="1:1" x14ac:dyDescent="0.25">
      <c r="A19" s="20" t="s">
        <v>33</v>
      </c>
    </row>
    <row r="20" spans="1:1" x14ac:dyDescent="0.25">
      <c r="A20" s="20" t="s">
        <v>34</v>
      </c>
    </row>
    <row r="21" spans="1:1" x14ac:dyDescent="0.25">
      <c r="A21" s="45" t="s">
        <v>36</v>
      </c>
    </row>
    <row r="22" spans="1:1" x14ac:dyDescent="0.25">
      <c r="A22" s="45" t="s">
        <v>43</v>
      </c>
    </row>
    <row r="23" spans="1:1" x14ac:dyDescent="0.25">
      <c r="A23" s="45" t="s">
        <v>37</v>
      </c>
    </row>
    <row r="24" spans="1:1" ht="14.5" x14ac:dyDescent="0.3">
      <c r="A24" s="58" t="s">
        <v>50</v>
      </c>
    </row>
    <row r="25" spans="1:1" ht="14.5" x14ac:dyDescent="0.3">
      <c r="A25" s="58" t="s">
        <v>47</v>
      </c>
    </row>
    <row r="26" spans="1:1" ht="14.5" x14ac:dyDescent="0.3">
      <c r="A26" s="58" t="s">
        <v>48</v>
      </c>
    </row>
    <row r="27" spans="1:1" ht="14.5" x14ac:dyDescent="0.3">
      <c r="A27" s="58" t="s">
        <v>73</v>
      </c>
    </row>
    <row r="28" spans="1:1" ht="14.5" x14ac:dyDescent="0.3">
      <c r="A28" s="92" t="s">
        <v>103</v>
      </c>
    </row>
    <row r="29" spans="1:1" ht="14.5" x14ac:dyDescent="0.3">
      <c r="A29" s="92" t="s">
        <v>104</v>
      </c>
    </row>
    <row r="30" spans="1:1" ht="14.5" x14ac:dyDescent="0.3">
      <c r="A30" s="58"/>
    </row>
  </sheetData>
  <mergeCells count="1">
    <mergeCell ref="A9:B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8"/>
  <sheetViews>
    <sheetView tabSelected="1" zoomScale="70" zoomScaleNormal="70" workbookViewId="0">
      <selection activeCell="AA46" sqref="AA46"/>
    </sheetView>
  </sheetViews>
  <sheetFormatPr defaultRowHeight="14" x14ac:dyDescent="0.25"/>
  <cols>
    <col min="1" max="1" width="3.54296875" customWidth="1"/>
    <col min="2" max="2" width="26.26953125" customWidth="1"/>
    <col min="3" max="3" width="7.1796875" customWidth="1"/>
    <col min="4" max="4" width="7.36328125" customWidth="1"/>
    <col min="5" max="5" width="8" customWidth="1"/>
    <col min="8" max="8" width="15.90625" customWidth="1"/>
    <col min="9" max="9" width="18.6328125" customWidth="1"/>
    <col min="10" max="10" width="20.08984375" customWidth="1"/>
    <col min="11" max="11" width="19.36328125" customWidth="1"/>
    <col min="12" max="12" width="20.453125" customWidth="1"/>
    <col min="13" max="13" width="21.81640625" customWidth="1"/>
    <col min="14" max="14" width="14.81640625" customWidth="1"/>
    <col min="15" max="15" width="16.7265625" customWidth="1"/>
    <col min="16" max="16" width="21.453125" customWidth="1"/>
    <col min="17" max="17" width="22.453125" customWidth="1"/>
    <col min="18" max="18" width="21.90625" customWidth="1"/>
    <col min="19" max="19" width="13.36328125" bestFit="1" customWidth="1"/>
    <col min="20" max="20" width="17.54296875" customWidth="1"/>
    <col min="21" max="21" width="20.7265625" customWidth="1"/>
    <col min="22" max="22" width="18.1796875" customWidth="1"/>
    <col min="23" max="23" width="20.26953125" customWidth="1"/>
    <col min="24" max="24" width="15.6328125" customWidth="1"/>
    <col min="25" max="25" width="13.6328125" customWidth="1"/>
    <col min="26" max="26" width="16.08984375" customWidth="1"/>
    <col min="27" max="27" width="14.81640625" customWidth="1"/>
    <col min="28" max="28" width="15.54296875" customWidth="1"/>
    <col min="29" max="33" width="13.36328125" bestFit="1" customWidth="1"/>
    <col min="38" max="38" width="13.90625" customWidth="1"/>
    <col min="39" max="39" width="13.26953125" customWidth="1"/>
    <col min="40" max="40" width="10.453125" customWidth="1"/>
    <col min="41" max="41" width="9.36328125" customWidth="1"/>
    <col min="42" max="42" width="10.36328125" customWidth="1"/>
    <col min="43" max="43" width="9.26953125" customWidth="1"/>
    <col min="44" max="44" width="10.453125" customWidth="1"/>
    <col min="45" max="45" width="9.90625" customWidth="1"/>
  </cols>
  <sheetData>
    <row r="2" spans="2:17" ht="14.5" thickBot="1" x14ac:dyDescent="0.3"/>
    <row r="3" spans="2:17" ht="14.5" customHeight="1" thickBot="1" x14ac:dyDescent="0.3">
      <c r="B3" s="149" t="s">
        <v>61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1"/>
    </row>
    <row r="4" spans="2:17" ht="34.5" customHeight="1" thickBot="1" x14ac:dyDescent="0.3">
      <c r="B4" s="143" t="s">
        <v>16</v>
      </c>
      <c r="C4" s="143" t="s">
        <v>1</v>
      </c>
      <c r="D4" s="143" t="s">
        <v>2</v>
      </c>
      <c r="E4" s="145" t="s">
        <v>4</v>
      </c>
      <c r="F4" s="143" t="s">
        <v>13</v>
      </c>
      <c r="G4" s="143" t="s">
        <v>6</v>
      </c>
      <c r="H4" s="70" t="s">
        <v>9</v>
      </c>
      <c r="I4" s="146" t="s">
        <v>15</v>
      </c>
      <c r="J4" s="147"/>
      <c r="K4" s="147"/>
      <c r="L4" s="148"/>
      <c r="M4" s="70" t="s">
        <v>31</v>
      </c>
      <c r="N4" s="71" t="s">
        <v>41</v>
      </c>
      <c r="O4" s="71" t="s">
        <v>46</v>
      </c>
      <c r="P4" s="72" t="s">
        <v>89</v>
      </c>
      <c r="Q4" s="137" t="s">
        <v>97</v>
      </c>
    </row>
    <row r="5" spans="2:17" ht="26" customHeight="1" thickBot="1" x14ac:dyDescent="0.3">
      <c r="B5" s="143"/>
      <c r="C5" s="143"/>
      <c r="D5" s="143"/>
      <c r="E5" s="145"/>
      <c r="F5" s="143"/>
      <c r="G5" s="143"/>
      <c r="H5" s="152" t="s">
        <v>0</v>
      </c>
      <c r="I5" s="153"/>
      <c r="J5" s="153"/>
      <c r="K5" s="153"/>
      <c r="L5" s="153"/>
      <c r="M5" s="153"/>
      <c r="N5" s="153"/>
      <c r="O5" s="154"/>
      <c r="P5" s="59" t="s">
        <v>51</v>
      </c>
      <c r="Q5" s="138"/>
    </row>
    <row r="6" spans="2:17" ht="28.5" customHeight="1" thickBot="1" x14ac:dyDescent="0.3">
      <c r="B6" s="143"/>
      <c r="C6" s="143"/>
      <c r="D6" s="143" t="s">
        <v>3</v>
      </c>
      <c r="E6" s="143" t="s">
        <v>5</v>
      </c>
      <c r="F6" s="143"/>
      <c r="G6" s="5" t="s">
        <v>7</v>
      </c>
      <c r="H6" s="23" t="s">
        <v>40</v>
      </c>
      <c r="I6" s="23" t="s">
        <v>56</v>
      </c>
      <c r="J6" s="23" t="s">
        <v>57</v>
      </c>
      <c r="K6" s="77" t="s">
        <v>58</v>
      </c>
      <c r="L6" s="77" t="s">
        <v>59</v>
      </c>
      <c r="M6" s="32" t="s">
        <v>39</v>
      </c>
      <c r="N6" s="33" t="s">
        <v>39</v>
      </c>
      <c r="O6" s="56" t="s">
        <v>39</v>
      </c>
      <c r="P6" s="67" t="s">
        <v>53</v>
      </c>
      <c r="Q6" s="138"/>
    </row>
    <row r="7" spans="2:17" ht="14.5" customHeight="1" thickBot="1" x14ac:dyDescent="0.3">
      <c r="B7" s="144"/>
      <c r="C7" s="144"/>
      <c r="D7" s="144"/>
      <c r="E7" s="144"/>
      <c r="F7" s="144"/>
      <c r="G7" s="6" t="s">
        <v>8</v>
      </c>
      <c r="H7" s="23" t="s">
        <v>38</v>
      </c>
      <c r="I7" s="23" t="s">
        <v>38</v>
      </c>
      <c r="J7" s="23" t="s">
        <v>38</v>
      </c>
      <c r="K7" s="77" t="s">
        <v>38</v>
      </c>
      <c r="L7" s="77" t="s">
        <v>38</v>
      </c>
      <c r="M7" s="32" t="s">
        <v>38</v>
      </c>
      <c r="N7" s="37">
        <v>0.95</v>
      </c>
      <c r="O7" s="56" t="s">
        <v>44</v>
      </c>
      <c r="P7" s="66" t="s">
        <v>44</v>
      </c>
      <c r="Q7" s="142"/>
    </row>
    <row r="8" spans="2:17" ht="15" thickBot="1" x14ac:dyDescent="0.35">
      <c r="B8" s="155" t="s">
        <v>60</v>
      </c>
      <c r="C8" s="140">
        <v>15</v>
      </c>
      <c r="D8" s="75">
        <v>24</v>
      </c>
      <c r="E8" s="75">
        <v>256</v>
      </c>
      <c r="F8" s="4">
        <v>4</v>
      </c>
      <c r="G8" s="4">
        <v>1</v>
      </c>
      <c r="H8" s="48">
        <v>6.9295</v>
      </c>
      <c r="I8" s="29">
        <v>10.126024731040401</v>
      </c>
      <c r="J8" s="29">
        <v>9.6908237646037492</v>
      </c>
      <c r="K8" s="29">
        <v>12.93</v>
      </c>
      <c r="L8" s="29">
        <v>17.68</v>
      </c>
      <c r="M8" s="29"/>
      <c r="N8" s="29">
        <v>30.1</v>
      </c>
      <c r="O8" s="29">
        <v>36</v>
      </c>
      <c r="P8" s="79">
        <f>AVERAGE(I8:L8,N8)</f>
        <v>16.105369699128829</v>
      </c>
      <c r="Q8" s="124">
        <v>17.636621213663449</v>
      </c>
    </row>
    <row r="9" spans="2:17" ht="15" thickBot="1" x14ac:dyDescent="0.35">
      <c r="B9" s="143"/>
      <c r="C9" s="140"/>
      <c r="D9" s="74">
        <v>52</v>
      </c>
      <c r="E9" s="74">
        <v>128</v>
      </c>
      <c r="F9" s="7">
        <v>1</v>
      </c>
      <c r="G9" s="8">
        <v>1</v>
      </c>
      <c r="H9" s="48">
        <v>10.7501</v>
      </c>
      <c r="I9" s="29">
        <v>7.8565346577088633</v>
      </c>
      <c r="J9" s="29">
        <v>8.2855282589465293</v>
      </c>
      <c r="K9" s="29">
        <v>6.63</v>
      </c>
      <c r="L9" s="29">
        <v>7.99</v>
      </c>
      <c r="M9" s="29">
        <v>8.5399999999999991</v>
      </c>
      <c r="N9" s="29">
        <v>20.100000000000001</v>
      </c>
      <c r="O9" s="29">
        <v>21.8</v>
      </c>
      <c r="P9" s="79">
        <f>AVERAGE(H9:J9,L9:N9)</f>
        <v>10.587027152775899</v>
      </c>
      <c r="Q9" s="124">
        <v>11.494020364581925</v>
      </c>
    </row>
    <row r="10" spans="2:17" ht="15" thickBot="1" x14ac:dyDescent="0.35">
      <c r="B10" s="143"/>
      <c r="C10" s="140"/>
      <c r="D10" s="74">
        <v>104</v>
      </c>
      <c r="E10" s="74">
        <v>64</v>
      </c>
      <c r="F10" s="7">
        <v>1</v>
      </c>
      <c r="G10" s="8">
        <v>1</v>
      </c>
      <c r="H10" s="48">
        <v>7.6379000000000001</v>
      </c>
      <c r="I10" s="29">
        <v>5.9555338063624603</v>
      </c>
      <c r="J10" s="29">
        <v>5.6680002084737975</v>
      </c>
      <c r="K10" s="29">
        <v>4.93</v>
      </c>
      <c r="L10" s="29">
        <v>5.57</v>
      </c>
      <c r="M10" s="29">
        <v>6.15</v>
      </c>
      <c r="N10" s="29">
        <v>14.7</v>
      </c>
      <c r="O10" s="29">
        <v>20.6</v>
      </c>
      <c r="P10" s="79">
        <f>AVERAGE(H10:J10,L10:N10)</f>
        <v>7.613572335806043</v>
      </c>
      <c r="Q10" s="124">
        <v>8.9014292518545339</v>
      </c>
    </row>
    <row r="11" spans="2:17" ht="15" thickBot="1" x14ac:dyDescent="0.35">
      <c r="B11" s="143"/>
      <c r="C11" s="139">
        <v>30</v>
      </c>
      <c r="D11" s="74">
        <v>24</v>
      </c>
      <c r="E11" s="74">
        <v>128</v>
      </c>
      <c r="F11" s="7">
        <v>4</v>
      </c>
      <c r="G11" s="7">
        <v>1</v>
      </c>
      <c r="H11" s="48">
        <v>6.9295</v>
      </c>
      <c r="I11" s="29">
        <v>10.412322998827904</v>
      </c>
      <c r="J11" s="29">
        <v>9.4992127241634403</v>
      </c>
      <c r="K11" s="29">
        <v>12.97</v>
      </c>
      <c r="L11" s="29">
        <v>17.46</v>
      </c>
      <c r="M11" s="29"/>
      <c r="N11" s="29">
        <v>29.1</v>
      </c>
      <c r="O11" s="29">
        <v>35.700000000000003</v>
      </c>
      <c r="P11" s="79">
        <f>AVERAGE(I11:L11,N11)</f>
        <v>15.888307144598269</v>
      </c>
      <c r="Q11" s="124">
        <v>17.438719388998763</v>
      </c>
    </row>
    <row r="12" spans="2:17" ht="15" thickBot="1" x14ac:dyDescent="0.35">
      <c r="B12" s="143"/>
      <c r="C12" s="140"/>
      <c r="D12" s="76">
        <v>48</v>
      </c>
      <c r="E12" s="74">
        <v>64</v>
      </c>
      <c r="F12" s="7">
        <v>1</v>
      </c>
      <c r="G12" s="8">
        <v>1</v>
      </c>
      <c r="H12" s="48">
        <v>11.2272</v>
      </c>
      <c r="I12" s="29">
        <v>7.6886722446609586</v>
      </c>
      <c r="J12" s="29">
        <v>8.0734198092611624</v>
      </c>
      <c r="K12" s="29">
        <v>7.55</v>
      </c>
      <c r="L12" s="29">
        <v>8.1199999999999992</v>
      </c>
      <c r="M12" s="29">
        <v>8.94</v>
      </c>
      <c r="N12" s="29">
        <v>21</v>
      </c>
      <c r="O12" s="29">
        <v>23.4</v>
      </c>
      <c r="P12" s="79">
        <f>AVERAGE(H12:J12,L12:N12)</f>
        <v>10.841548675653685</v>
      </c>
      <c r="Q12" s="124">
        <v>11.999911506740265</v>
      </c>
    </row>
    <row r="13" spans="2:17" ht="15" thickBot="1" x14ac:dyDescent="0.35">
      <c r="B13" s="143"/>
      <c r="C13" s="141"/>
      <c r="D13" s="99">
        <v>132</v>
      </c>
      <c r="E13" s="100">
        <v>32</v>
      </c>
      <c r="F13" s="101">
        <v>1</v>
      </c>
      <c r="G13" s="102">
        <v>1</v>
      </c>
      <c r="H13" s="103">
        <v>7.7740999999999998</v>
      </c>
      <c r="I13" s="104">
        <v>4.93</v>
      </c>
      <c r="J13" s="104"/>
      <c r="K13" s="104"/>
      <c r="L13" s="104"/>
      <c r="M13" s="104">
        <v>5.19</v>
      </c>
      <c r="N13" s="104"/>
      <c r="O13" s="104"/>
      <c r="P13" s="79">
        <f>AVERAGE(H13:O13)</f>
        <v>5.9647000000000006</v>
      </c>
      <c r="Q13" s="124" t="s">
        <v>94</v>
      </c>
    </row>
    <row r="14" spans="2:17" ht="15" thickBot="1" x14ac:dyDescent="0.35">
      <c r="B14" s="143"/>
      <c r="C14" s="139">
        <v>60</v>
      </c>
      <c r="D14" s="74">
        <v>24</v>
      </c>
      <c r="E14" s="74">
        <v>64</v>
      </c>
      <c r="F14" s="7">
        <v>4</v>
      </c>
      <c r="G14" s="7">
        <v>1</v>
      </c>
      <c r="H14" s="48">
        <v>6.7515000000000001</v>
      </c>
      <c r="I14" s="29">
        <v>11.237311338837999</v>
      </c>
      <c r="J14" s="29">
        <v>10.370500081478857</v>
      </c>
      <c r="K14" s="29">
        <v>13.52</v>
      </c>
      <c r="L14" s="29">
        <v>17.670000000000002</v>
      </c>
      <c r="M14" s="29"/>
      <c r="N14" s="29">
        <v>30.9</v>
      </c>
      <c r="O14" s="29">
        <v>35.700000000000003</v>
      </c>
      <c r="P14" s="79">
        <f>AVERAGE(I14:L14,N14)</f>
        <v>16.739562284063375</v>
      </c>
      <c r="Q14" s="124">
        <v>18.021330202902409</v>
      </c>
    </row>
    <row r="15" spans="2:17" ht="15" thickBot="1" x14ac:dyDescent="0.35">
      <c r="B15" s="143"/>
      <c r="C15" s="140"/>
      <c r="D15" s="100">
        <v>64</v>
      </c>
      <c r="E15" s="100">
        <v>32</v>
      </c>
      <c r="F15" s="101">
        <v>1</v>
      </c>
      <c r="G15" s="101">
        <v>1</v>
      </c>
      <c r="H15" s="103">
        <v>10.279299999999999</v>
      </c>
      <c r="I15" s="104">
        <v>6.78</v>
      </c>
      <c r="J15" s="104"/>
      <c r="K15" s="104"/>
      <c r="L15" s="104"/>
      <c r="M15" s="104">
        <v>7.35</v>
      </c>
      <c r="N15" s="104"/>
      <c r="O15" s="104"/>
      <c r="P15" s="79">
        <f>AVERAGE(H15:O15)</f>
        <v>8.1364333333333345</v>
      </c>
      <c r="Q15" s="124" t="s">
        <v>94</v>
      </c>
    </row>
    <row r="16" spans="2:17" ht="15" thickBot="1" x14ac:dyDescent="0.35">
      <c r="B16" s="144"/>
      <c r="C16" s="141"/>
      <c r="D16" s="100">
        <v>132</v>
      </c>
      <c r="E16" s="100">
        <v>16</v>
      </c>
      <c r="F16" s="101">
        <v>1</v>
      </c>
      <c r="G16" s="101">
        <v>1</v>
      </c>
      <c r="H16" s="103">
        <v>7.3041999999999998</v>
      </c>
      <c r="I16" s="104">
        <v>4.66</v>
      </c>
      <c r="J16" s="104"/>
      <c r="K16" s="104"/>
      <c r="L16" s="104"/>
      <c r="M16" s="104">
        <v>5.09</v>
      </c>
      <c r="N16" s="104"/>
      <c r="O16" s="104"/>
      <c r="P16" s="79">
        <f>AVERAGE(H16:O16)</f>
        <v>5.6847333333333339</v>
      </c>
      <c r="Q16" s="124" t="s">
        <v>94</v>
      </c>
    </row>
    <row r="17" spans="2:28" ht="15" thickBot="1" x14ac:dyDescent="0.35">
      <c r="B17" s="155" t="s">
        <v>14</v>
      </c>
      <c r="C17" s="159">
        <v>60</v>
      </c>
      <c r="D17" s="24">
        <v>24</v>
      </c>
      <c r="E17" s="24">
        <v>64</v>
      </c>
      <c r="F17" s="9">
        <v>4</v>
      </c>
      <c r="G17" s="30">
        <v>1</v>
      </c>
      <c r="H17" s="48">
        <v>6.7515000000000001</v>
      </c>
      <c r="I17" s="29">
        <v>11.237311338837999</v>
      </c>
      <c r="J17" s="29">
        <v>10.7963631581054</v>
      </c>
      <c r="K17" s="29">
        <v>13.52</v>
      </c>
      <c r="L17" s="29">
        <v>17.89</v>
      </c>
      <c r="M17" s="29"/>
      <c r="N17" s="29">
        <v>29.9</v>
      </c>
      <c r="O17" s="29">
        <v>35.700000000000003</v>
      </c>
      <c r="P17" s="79">
        <f>AVERAGE(I17:L17,N17)</f>
        <v>16.668734899388681</v>
      </c>
      <c r="Q17" s="124">
        <v>17.970739213849058</v>
      </c>
    </row>
    <row r="18" spans="2:28" ht="15" thickBot="1" x14ac:dyDescent="0.35">
      <c r="B18" s="143"/>
      <c r="C18" s="160"/>
      <c r="D18" s="24">
        <v>64</v>
      </c>
      <c r="E18" s="24">
        <v>32</v>
      </c>
      <c r="F18" s="1">
        <v>1</v>
      </c>
      <c r="G18" s="1">
        <v>1</v>
      </c>
      <c r="H18" s="48">
        <v>10.4628</v>
      </c>
      <c r="I18" s="29">
        <v>6.6489475669357763</v>
      </c>
      <c r="J18" s="29">
        <v>6.5295563208739029</v>
      </c>
      <c r="K18" s="29">
        <v>6.62</v>
      </c>
      <c r="L18" s="29">
        <v>6.89</v>
      </c>
      <c r="M18" s="29">
        <v>7.35</v>
      </c>
      <c r="N18" s="29">
        <v>18.7</v>
      </c>
      <c r="O18" s="29">
        <v>21</v>
      </c>
      <c r="P18" s="79">
        <f>AVERAGE(H18:I18,K18:N18)</f>
        <v>9.4452912611559636</v>
      </c>
      <c r="Q18" s="124">
        <v>10.525162985976209</v>
      </c>
    </row>
    <row r="19" spans="2:28" ht="15" thickBot="1" x14ac:dyDescent="0.35">
      <c r="B19" s="143"/>
      <c r="C19" s="160"/>
      <c r="D19" s="24">
        <v>132</v>
      </c>
      <c r="E19" s="24">
        <v>16</v>
      </c>
      <c r="F19" s="1">
        <v>1</v>
      </c>
      <c r="G19" s="1">
        <v>1</v>
      </c>
      <c r="H19" s="48">
        <v>6.7515000000000001</v>
      </c>
      <c r="I19" s="29">
        <v>4.54293967299557</v>
      </c>
      <c r="J19" s="29">
        <v>4.5957075009163999</v>
      </c>
      <c r="K19" s="29">
        <v>4.8499999999999996</v>
      </c>
      <c r="L19" s="29">
        <v>4.6399999999999997</v>
      </c>
      <c r="M19" s="29">
        <v>5</v>
      </c>
      <c r="N19" s="29">
        <v>15.7</v>
      </c>
      <c r="O19" s="29">
        <v>23.9</v>
      </c>
      <c r="P19" s="79">
        <f>AVERAGE(H19,J19:N19)</f>
        <v>6.9228679168193992</v>
      </c>
      <c r="Q19" s="124">
        <v>8.7475183967389967</v>
      </c>
    </row>
    <row r="20" spans="2:28" ht="15" thickBot="1" x14ac:dyDescent="0.35">
      <c r="B20" s="143"/>
      <c r="C20" s="156">
        <v>120</v>
      </c>
      <c r="D20" s="41">
        <v>32</v>
      </c>
      <c r="E20" s="24">
        <v>32</v>
      </c>
      <c r="F20" s="1">
        <v>4</v>
      </c>
      <c r="G20" s="1">
        <v>1</v>
      </c>
      <c r="H20" s="46">
        <v>6.6788999999999996</v>
      </c>
      <c r="I20" s="29">
        <v>10.9019233661271</v>
      </c>
      <c r="J20" s="29">
        <v>11.568968569725</v>
      </c>
      <c r="K20" s="29">
        <v>14.82</v>
      </c>
      <c r="L20" s="29">
        <v>18.16</v>
      </c>
      <c r="M20" s="29"/>
      <c r="N20" s="29">
        <v>27.3</v>
      </c>
      <c r="O20" s="29">
        <v>32.6</v>
      </c>
      <c r="P20" s="79">
        <f>AVERAGE(I20:L20,N20)</f>
        <v>16.550178387170419</v>
      </c>
      <c r="Q20" s="124">
        <v>19.225148655975349</v>
      </c>
    </row>
    <row r="21" spans="2:28" ht="15" thickBot="1" x14ac:dyDescent="0.35">
      <c r="B21" s="143"/>
      <c r="C21" s="157"/>
      <c r="D21" s="42">
        <v>64</v>
      </c>
      <c r="E21" s="2">
        <v>16</v>
      </c>
      <c r="F21" s="1">
        <v>1</v>
      </c>
      <c r="G21" s="1">
        <v>1</v>
      </c>
      <c r="H21" s="46">
        <v>10.722200000000001</v>
      </c>
      <c r="I21" s="29">
        <v>6.9296275057392469</v>
      </c>
      <c r="J21" s="29">
        <v>7.5744676831692104</v>
      </c>
      <c r="K21" s="29">
        <v>7.19</v>
      </c>
      <c r="L21" s="29">
        <v>8.24</v>
      </c>
      <c r="M21" s="29">
        <v>7.99</v>
      </c>
      <c r="N21" s="29">
        <v>23.2</v>
      </c>
      <c r="O21" s="29">
        <v>21.1</v>
      </c>
      <c r="P21" s="79">
        <f>AVERAGE(H21,J21:M21,O21)</f>
        <v>10.469444613861535</v>
      </c>
      <c r="Q21" s="124">
        <v>11.746299312701208</v>
      </c>
    </row>
    <row r="22" spans="2:28" ht="15" thickBot="1" x14ac:dyDescent="0.35">
      <c r="B22" s="144"/>
      <c r="C22" s="158"/>
      <c r="D22" s="105">
        <v>128</v>
      </c>
      <c r="E22" s="106">
        <v>8</v>
      </c>
      <c r="F22" s="107">
        <v>1</v>
      </c>
      <c r="G22" s="107">
        <v>1</v>
      </c>
      <c r="H22" s="108">
        <v>7.4382999999999999</v>
      </c>
      <c r="I22" s="104">
        <v>5.53</v>
      </c>
      <c r="J22" s="104"/>
      <c r="K22" s="104"/>
      <c r="L22" s="104"/>
      <c r="M22" s="104">
        <v>5.56</v>
      </c>
      <c r="N22" s="104"/>
      <c r="O22" s="104"/>
      <c r="P22" s="79">
        <f>AVERAGE(H22:O22)</f>
        <v>6.176099999999999</v>
      </c>
      <c r="Q22" s="124" t="s">
        <v>94</v>
      </c>
    </row>
    <row r="23" spans="2:28" ht="14.5" x14ac:dyDescent="0.3">
      <c r="B23" s="123" t="s">
        <v>98</v>
      </c>
    </row>
    <row r="24" spans="2:28" ht="14.5" x14ac:dyDescent="0.3">
      <c r="B24" s="123" t="s">
        <v>96</v>
      </c>
    </row>
    <row r="26" spans="2:28" ht="14.5" thickBot="1" x14ac:dyDescent="0.3"/>
    <row r="27" spans="2:28" ht="14.5" customHeight="1" thickBot="1" x14ac:dyDescent="0.3">
      <c r="B27" s="149" t="s">
        <v>62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1"/>
    </row>
    <row r="28" spans="2:28" ht="26.5" customHeight="1" thickBot="1" x14ac:dyDescent="0.3">
      <c r="B28" s="143" t="s">
        <v>16</v>
      </c>
      <c r="C28" s="143" t="s">
        <v>1</v>
      </c>
      <c r="D28" s="143" t="s">
        <v>2</v>
      </c>
      <c r="E28" s="145" t="s">
        <v>4</v>
      </c>
      <c r="F28" s="143" t="s">
        <v>13</v>
      </c>
      <c r="G28" s="143" t="s">
        <v>6</v>
      </c>
      <c r="H28" s="34" t="s">
        <v>9</v>
      </c>
      <c r="I28" s="34" t="s">
        <v>10</v>
      </c>
      <c r="J28" s="146" t="s">
        <v>15</v>
      </c>
      <c r="K28" s="147"/>
      <c r="L28" s="147"/>
      <c r="M28" s="148"/>
      <c r="N28" s="34" t="s">
        <v>28</v>
      </c>
      <c r="O28" s="34" t="s">
        <v>45</v>
      </c>
      <c r="P28" s="52" t="s">
        <v>46</v>
      </c>
      <c r="Q28" s="65" t="s">
        <v>90</v>
      </c>
      <c r="R28" s="137" t="s">
        <v>99</v>
      </c>
      <c r="T28" s="34" t="s">
        <v>9</v>
      </c>
      <c r="U28" s="146" t="s">
        <v>15</v>
      </c>
      <c r="V28" s="147"/>
      <c r="W28" s="147"/>
      <c r="X28" s="148"/>
      <c r="Y28" s="34" t="s">
        <v>28</v>
      </c>
      <c r="Z28" s="52" t="s">
        <v>45</v>
      </c>
      <c r="AA28" s="65" t="s">
        <v>90</v>
      </c>
      <c r="AB28" s="137" t="s">
        <v>97</v>
      </c>
    </row>
    <row r="29" spans="2:28" ht="14.5" customHeight="1" thickBot="1" x14ac:dyDescent="0.3">
      <c r="B29" s="143"/>
      <c r="C29" s="143"/>
      <c r="D29" s="143"/>
      <c r="E29" s="145"/>
      <c r="F29" s="143"/>
      <c r="G29" s="143"/>
      <c r="H29" s="152" t="s">
        <v>0</v>
      </c>
      <c r="I29" s="153"/>
      <c r="J29" s="153"/>
      <c r="K29" s="153"/>
      <c r="L29" s="153"/>
      <c r="M29" s="153"/>
      <c r="N29" s="153"/>
      <c r="O29" s="153"/>
      <c r="P29" s="154"/>
      <c r="Q29" s="62" t="s">
        <v>51</v>
      </c>
      <c r="R29" s="138"/>
      <c r="T29" s="152" t="s">
        <v>35</v>
      </c>
      <c r="U29" s="153"/>
      <c r="V29" s="153"/>
      <c r="W29" s="153"/>
      <c r="X29" s="153"/>
      <c r="Y29" s="153"/>
      <c r="Z29" s="154"/>
      <c r="AA29" s="62" t="s">
        <v>52</v>
      </c>
      <c r="AB29" s="138"/>
    </row>
    <row r="30" spans="2:28" ht="40.5" customHeight="1" thickBot="1" x14ac:dyDescent="0.3">
      <c r="B30" s="143"/>
      <c r="C30" s="143"/>
      <c r="D30" s="143" t="s">
        <v>3</v>
      </c>
      <c r="E30" s="11" t="s">
        <v>5</v>
      </c>
      <c r="F30" s="143"/>
      <c r="G30" s="5" t="s">
        <v>7</v>
      </c>
      <c r="H30" s="32" t="s">
        <v>40</v>
      </c>
      <c r="I30" s="35" t="s">
        <v>12</v>
      </c>
      <c r="J30" s="77" t="s">
        <v>56</v>
      </c>
      <c r="K30" s="77" t="s">
        <v>57</v>
      </c>
      <c r="L30" s="77" t="s">
        <v>58</v>
      </c>
      <c r="M30" s="77" t="s">
        <v>59</v>
      </c>
      <c r="N30" s="36" t="s">
        <v>29</v>
      </c>
      <c r="O30" s="36" t="s">
        <v>39</v>
      </c>
      <c r="P30" s="56" t="s">
        <v>39</v>
      </c>
      <c r="Q30" s="63" t="s">
        <v>39</v>
      </c>
      <c r="R30" s="138"/>
      <c r="T30" s="32" t="s">
        <v>40</v>
      </c>
      <c r="U30" s="77" t="s">
        <v>56</v>
      </c>
      <c r="V30" s="77" t="s">
        <v>57</v>
      </c>
      <c r="W30" s="77" t="s">
        <v>58</v>
      </c>
      <c r="X30" s="77" t="s">
        <v>59</v>
      </c>
      <c r="Y30" s="36" t="s">
        <v>29</v>
      </c>
      <c r="Z30" s="56" t="s">
        <v>39</v>
      </c>
      <c r="AA30" s="63" t="s">
        <v>39</v>
      </c>
      <c r="AB30" s="138"/>
    </row>
    <row r="31" spans="2:28" ht="14.5" thickBot="1" x14ac:dyDescent="0.3">
      <c r="B31" s="144"/>
      <c r="C31" s="144"/>
      <c r="D31" s="144"/>
      <c r="E31" s="12"/>
      <c r="F31" s="144"/>
      <c r="G31" s="6" t="s">
        <v>8</v>
      </c>
      <c r="H31" s="23" t="s">
        <v>38</v>
      </c>
      <c r="I31" s="3" t="s">
        <v>100</v>
      </c>
      <c r="J31" s="77" t="s">
        <v>38</v>
      </c>
      <c r="K31" s="77" t="s">
        <v>38</v>
      </c>
      <c r="L31" s="77" t="s">
        <v>38</v>
      </c>
      <c r="M31" s="77" t="s">
        <v>38</v>
      </c>
      <c r="N31" s="32" t="s">
        <v>38</v>
      </c>
      <c r="O31" s="23" t="s">
        <v>38</v>
      </c>
      <c r="P31" s="56" t="s">
        <v>44</v>
      </c>
      <c r="Q31" s="66" t="s">
        <v>44</v>
      </c>
      <c r="R31" s="142"/>
      <c r="T31" s="32" t="s">
        <v>38</v>
      </c>
      <c r="U31" s="77" t="s">
        <v>38</v>
      </c>
      <c r="V31" s="77" t="s">
        <v>38</v>
      </c>
      <c r="W31" s="77" t="s">
        <v>38</v>
      </c>
      <c r="X31" s="77" t="s">
        <v>38</v>
      </c>
      <c r="Y31" s="32" t="s">
        <v>38</v>
      </c>
      <c r="Z31" s="56" t="s">
        <v>38</v>
      </c>
      <c r="AA31" s="66" t="s">
        <v>44</v>
      </c>
      <c r="AB31" s="138"/>
    </row>
    <row r="32" spans="2:28" ht="15.5" thickTop="1" thickBot="1" x14ac:dyDescent="0.35">
      <c r="B32" s="143" t="s">
        <v>60</v>
      </c>
      <c r="C32" s="140">
        <v>15</v>
      </c>
      <c r="D32" s="75">
        <v>24</v>
      </c>
      <c r="E32" s="75">
        <v>256</v>
      </c>
      <c r="F32" s="4">
        <v>4</v>
      </c>
      <c r="G32" s="4">
        <v>1</v>
      </c>
      <c r="H32" s="48">
        <v>3.43</v>
      </c>
      <c r="I32" s="22"/>
      <c r="J32" s="51">
        <v>1.054092286615</v>
      </c>
      <c r="K32" s="51">
        <v>1.0846587740562794</v>
      </c>
      <c r="L32" s="51">
        <v>2.82</v>
      </c>
      <c r="M32" s="51">
        <v>3.97</v>
      </c>
      <c r="N32" s="51">
        <v>4.2060000000000004</v>
      </c>
      <c r="O32" s="51"/>
      <c r="P32" s="64">
        <v>17.3</v>
      </c>
      <c r="Q32" s="69">
        <f>AVERAGE(H32,K32:N32)</f>
        <v>3.1021317548112561</v>
      </c>
      <c r="R32" s="126">
        <v>4.8378215800958975</v>
      </c>
      <c r="T32" s="27">
        <v>13.622</v>
      </c>
      <c r="U32" s="13">
        <v>5.3718604078276462</v>
      </c>
      <c r="V32" s="14">
        <v>5.6224954345495783</v>
      </c>
      <c r="W32" s="14">
        <v>6.78</v>
      </c>
      <c r="X32" s="14">
        <v>7.56</v>
      </c>
      <c r="Y32" s="43">
        <v>6.83</v>
      </c>
      <c r="Z32" s="68"/>
      <c r="AA32" s="128">
        <f>AVERAGE(V32:Y32)</f>
        <v>6.6981238586373948</v>
      </c>
      <c r="AB32" s="125">
        <v>7.6310593070628707</v>
      </c>
    </row>
    <row r="33" spans="2:28" ht="15" thickBot="1" x14ac:dyDescent="0.35">
      <c r="B33" s="143"/>
      <c r="C33" s="140"/>
      <c r="D33" s="74">
        <v>52</v>
      </c>
      <c r="E33" s="74">
        <v>128</v>
      </c>
      <c r="F33" s="7">
        <v>1</v>
      </c>
      <c r="G33" s="8">
        <v>1</v>
      </c>
      <c r="H33" s="48">
        <v>5.4249000000000001</v>
      </c>
      <c r="I33" s="22">
        <v>11</v>
      </c>
      <c r="J33" s="51">
        <v>1.4692418240671501</v>
      </c>
      <c r="K33" s="51">
        <v>1.4379288704792934</v>
      </c>
      <c r="L33" s="51">
        <v>4.1900000000000004</v>
      </c>
      <c r="M33" s="51">
        <v>6</v>
      </c>
      <c r="N33" s="51">
        <v>4.7430000000000003</v>
      </c>
      <c r="O33" s="51">
        <v>2.92</v>
      </c>
      <c r="P33" s="64">
        <v>11.5</v>
      </c>
      <c r="Q33" s="69">
        <f>AVERAGE(H33:I33,J33,L33:O33)</f>
        <v>5.106734546295308</v>
      </c>
      <c r="R33" s="125">
        <v>5.4094522993940499</v>
      </c>
      <c r="T33" s="27">
        <v>17.293299999999999</v>
      </c>
      <c r="U33" s="13">
        <v>5.2079801855423096</v>
      </c>
      <c r="V33" s="14">
        <v>5.416477739165015</v>
      </c>
      <c r="W33" s="14">
        <v>7.54</v>
      </c>
      <c r="X33" s="14">
        <v>9.81</v>
      </c>
      <c r="Y33" s="39">
        <v>7.8819999999999997</v>
      </c>
      <c r="Z33" s="68">
        <v>3.17</v>
      </c>
      <c r="AA33" s="128">
        <f>AVERAGE(U33:Y33)</f>
        <v>7.1712915849414642</v>
      </c>
      <c r="AB33" s="125">
        <v>7.8373654178153327</v>
      </c>
    </row>
    <row r="34" spans="2:28" ht="15" thickBot="1" x14ac:dyDescent="0.35">
      <c r="B34" s="143"/>
      <c r="C34" s="140"/>
      <c r="D34" s="74">
        <v>104</v>
      </c>
      <c r="E34" s="74">
        <v>64</v>
      </c>
      <c r="F34" s="7">
        <v>1</v>
      </c>
      <c r="G34" s="8">
        <v>1</v>
      </c>
      <c r="H34" s="48">
        <v>3.7850000000000001</v>
      </c>
      <c r="I34" s="22">
        <v>8.6999999999999993</v>
      </c>
      <c r="J34" s="51">
        <v>1.1317033635192499</v>
      </c>
      <c r="K34" s="51">
        <v>0.98939648388085899</v>
      </c>
      <c r="L34" s="51">
        <v>3.04</v>
      </c>
      <c r="M34" s="51">
        <v>4.24</v>
      </c>
      <c r="N34" s="9">
        <v>3.298</v>
      </c>
      <c r="O34" s="51">
        <v>2.06</v>
      </c>
      <c r="P34" s="64">
        <v>15.2</v>
      </c>
      <c r="Q34" s="69">
        <f>AVERAGE(H34:I34,J34,L34:O34)</f>
        <v>3.7506719090741787</v>
      </c>
      <c r="R34" s="125">
        <v>4.7160110941555677</v>
      </c>
      <c r="T34" s="27">
        <v>10.709199999999999</v>
      </c>
      <c r="U34" s="13">
        <v>3.8750694609505398</v>
      </c>
      <c r="V34" s="14">
        <v>3.8913352487887023</v>
      </c>
      <c r="W34" s="14">
        <v>5.59</v>
      </c>
      <c r="X34" s="14">
        <v>7.12</v>
      </c>
      <c r="Y34" s="39">
        <v>4.9589999999999996</v>
      </c>
      <c r="Z34" s="68">
        <v>2.08</v>
      </c>
      <c r="AA34" s="128">
        <f>AVERAGE(U34:Y34)</f>
        <v>5.087080941947848</v>
      </c>
      <c r="AB34" s="125">
        <v>5.4606578156770338</v>
      </c>
    </row>
    <row r="35" spans="2:28" ht="15" thickBot="1" x14ac:dyDescent="0.35">
      <c r="B35" s="143"/>
      <c r="C35" s="139">
        <v>30</v>
      </c>
      <c r="D35" s="74">
        <v>24</v>
      </c>
      <c r="E35" s="74">
        <v>128</v>
      </c>
      <c r="F35" s="7">
        <v>4</v>
      </c>
      <c r="G35" s="7">
        <v>1</v>
      </c>
      <c r="H35" s="48">
        <v>3.43</v>
      </c>
      <c r="I35" s="22"/>
      <c r="J35" s="51">
        <v>1.14896636156649</v>
      </c>
      <c r="K35" s="51">
        <v>1.2676311198808199</v>
      </c>
      <c r="L35" s="51">
        <v>2.8</v>
      </c>
      <c r="M35" s="51">
        <v>3.88</v>
      </c>
      <c r="N35" s="51">
        <v>4.0119999999999996</v>
      </c>
      <c r="O35" s="51"/>
      <c r="P35" s="64">
        <v>17.7</v>
      </c>
      <c r="Q35" s="69">
        <f>AVERAGE(H35,K35:N35)</f>
        <v>3.0779262239761644</v>
      </c>
      <c r="R35" s="125">
        <v>4.8912282116353296</v>
      </c>
      <c r="T35" s="27">
        <v>11.252000000000001</v>
      </c>
      <c r="U35" s="13">
        <v>3.02830866371096</v>
      </c>
      <c r="V35" s="13">
        <v>3.1894774655092899</v>
      </c>
      <c r="W35" s="14">
        <v>4.88</v>
      </c>
      <c r="X35" s="14">
        <v>5.98</v>
      </c>
      <c r="Y35" s="39">
        <v>5.8920000000000003</v>
      </c>
      <c r="Z35" s="68"/>
      <c r="AA35" s="128">
        <f>AVERAGE(V35:Y35)</f>
        <v>4.9853693663773226</v>
      </c>
      <c r="AB35" s="125">
        <v>5.703631021536709</v>
      </c>
    </row>
    <row r="36" spans="2:28" ht="15" thickBot="1" x14ac:dyDescent="0.35">
      <c r="B36" s="143"/>
      <c r="C36" s="140"/>
      <c r="D36" s="74">
        <v>48</v>
      </c>
      <c r="E36" s="74">
        <v>64</v>
      </c>
      <c r="F36" s="7">
        <v>1</v>
      </c>
      <c r="G36" s="8">
        <v>1</v>
      </c>
      <c r="H36" s="47">
        <v>5.5631000000000004</v>
      </c>
      <c r="I36" s="22">
        <v>11.8</v>
      </c>
      <c r="J36" s="51">
        <v>1.8288984812945561</v>
      </c>
      <c r="K36" s="51">
        <v>1.6624893756191901</v>
      </c>
      <c r="L36" s="51">
        <v>4.3</v>
      </c>
      <c r="M36" s="51">
        <v>6.13</v>
      </c>
      <c r="N36" s="51">
        <v>4.6390000000000002</v>
      </c>
      <c r="O36" s="51">
        <v>2.96</v>
      </c>
      <c r="P36" s="64">
        <v>11.8</v>
      </c>
      <c r="Q36" s="69">
        <f>AVERAGE(H36,J36,L36:O36)</f>
        <v>4.2368330802157592</v>
      </c>
      <c r="R36" s="125">
        <v>5.6314986507681954</v>
      </c>
      <c r="T36" s="27">
        <v>19.2742</v>
      </c>
      <c r="U36" s="13">
        <v>3.42239880579428</v>
      </c>
      <c r="V36" s="13">
        <v>3.48835978087225</v>
      </c>
      <c r="W36" s="14">
        <v>6.97</v>
      </c>
      <c r="X36" s="14">
        <v>8.5</v>
      </c>
      <c r="Y36" s="39">
        <v>8.391</v>
      </c>
      <c r="Z36" s="68">
        <v>2.97</v>
      </c>
      <c r="AA36" s="128">
        <f>AVERAGE(U36:Y36)</f>
        <v>6.1543517173333058</v>
      </c>
      <c r="AB36" s="125">
        <v>7.5737083695237901</v>
      </c>
    </row>
    <row r="37" spans="2:28" ht="15" thickBot="1" x14ac:dyDescent="0.35">
      <c r="B37" s="143"/>
      <c r="C37" s="141"/>
      <c r="D37" s="100">
        <v>132</v>
      </c>
      <c r="E37" s="100">
        <v>32</v>
      </c>
      <c r="F37" s="101">
        <v>1</v>
      </c>
      <c r="G37" s="102">
        <v>1</v>
      </c>
      <c r="H37" s="109">
        <v>3.9889999999999999</v>
      </c>
      <c r="I37" s="101"/>
      <c r="J37" s="110">
        <v>2.3199999999999998</v>
      </c>
      <c r="K37" s="110"/>
      <c r="L37" s="110"/>
      <c r="M37" s="110"/>
      <c r="N37" s="110"/>
      <c r="O37" s="110">
        <v>1.84</v>
      </c>
      <c r="P37" s="111"/>
      <c r="Q37" s="69">
        <f>AVERAGE(H37:P37)</f>
        <v>2.716333333333333</v>
      </c>
      <c r="R37" s="125" t="s">
        <v>94</v>
      </c>
      <c r="T37" s="103">
        <v>8.9675999999999991</v>
      </c>
      <c r="U37" s="110">
        <v>3.53</v>
      </c>
      <c r="V37" s="111"/>
      <c r="W37" s="115"/>
      <c r="X37" s="115"/>
      <c r="Y37" s="116"/>
      <c r="Z37" s="111">
        <v>1.83</v>
      </c>
      <c r="AA37" s="128">
        <f>AVERAGE(T37:Z37)</f>
        <v>4.7758666666666665</v>
      </c>
      <c r="AB37" s="125" t="s">
        <v>94</v>
      </c>
    </row>
    <row r="38" spans="2:28" ht="15" thickBot="1" x14ac:dyDescent="0.35">
      <c r="B38" s="143"/>
      <c r="C38" s="139">
        <v>60</v>
      </c>
      <c r="D38" s="74">
        <v>24</v>
      </c>
      <c r="E38" s="74">
        <v>64</v>
      </c>
      <c r="F38" s="7">
        <v>4</v>
      </c>
      <c r="G38" s="7">
        <v>1</v>
      </c>
      <c r="H38" s="47">
        <v>3.3858000000000001</v>
      </c>
      <c r="I38" s="22"/>
      <c r="J38" s="51">
        <v>1.6658572206973099</v>
      </c>
      <c r="K38" s="51">
        <v>1.7503986745543001</v>
      </c>
      <c r="L38" s="51">
        <v>2.95</v>
      </c>
      <c r="M38" s="51">
        <v>4.03</v>
      </c>
      <c r="N38" s="51">
        <v>4.04</v>
      </c>
      <c r="O38" s="51"/>
      <c r="P38" s="64">
        <v>17.3</v>
      </c>
      <c r="Q38" s="69">
        <f>AVERAGE(H38,K38:N38)</f>
        <v>3.2312397349108601</v>
      </c>
      <c r="R38" s="125">
        <v>5.0174365564645154</v>
      </c>
      <c r="T38" s="27">
        <v>9.4710000000000001</v>
      </c>
      <c r="U38" s="13">
        <v>3.3542678690694898</v>
      </c>
      <c r="V38" s="14">
        <v>3.3056315398343368</v>
      </c>
      <c r="W38" s="14">
        <v>4.95</v>
      </c>
      <c r="X38" s="14">
        <v>6.33</v>
      </c>
      <c r="Y38" s="44">
        <v>6.0919999999999996</v>
      </c>
      <c r="Z38" s="68"/>
      <c r="AA38" s="128">
        <f>AVERAGE(U38,W38:Y38)</f>
        <v>5.1815669672673721</v>
      </c>
      <c r="AB38" s="125">
        <v>5.58381656815064</v>
      </c>
    </row>
    <row r="39" spans="2:28" ht="15" thickBot="1" x14ac:dyDescent="0.35">
      <c r="B39" s="86"/>
      <c r="C39" s="140"/>
      <c r="D39" s="100">
        <v>64</v>
      </c>
      <c r="E39" s="100">
        <v>32</v>
      </c>
      <c r="F39" s="101">
        <v>1</v>
      </c>
      <c r="G39" s="101">
        <v>1</v>
      </c>
      <c r="H39" s="109">
        <v>5.2</v>
      </c>
      <c r="I39" s="101"/>
      <c r="J39" s="110">
        <v>3.6</v>
      </c>
      <c r="K39" s="110"/>
      <c r="L39" s="110"/>
      <c r="M39" s="110"/>
      <c r="N39" s="112"/>
      <c r="O39" s="110">
        <v>2.48</v>
      </c>
      <c r="P39" s="111"/>
      <c r="Q39" s="69">
        <f>AVERAGE(H39:P39)</f>
        <v>3.7600000000000002</v>
      </c>
      <c r="R39" s="125" t="s">
        <v>94</v>
      </c>
      <c r="T39" s="103">
        <v>12.989100000000001</v>
      </c>
      <c r="U39" s="110">
        <v>5.13</v>
      </c>
      <c r="V39" s="115"/>
      <c r="W39" s="115"/>
      <c r="X39" s="115"/>
      <c r="Y39" s="116"/>
      <c r="Z39" s="111">
        <v>2.4500000000000002</v>
      </c>
      <c r="AA39" s="128">
        <f t="shared" ref="AA39:AA40" si="0">AVERAGE(T39:Z39)</f>
        <v>6.8563666666666663</v>
      </c>
      <c r="AB39" s="125" t="s">
        <v>95</v>
      </c>
    </row>
    <row r="40" spans="2:28" ht="15" thickBot="1" x14ac:dyDescent="0.35">
      <c r="B40" s="86"/>
      <c r="C40" s="141"/>
      <c r="D40" s="100">
        <v>132</v>
      </c>
      <c r="E40" s="100">
        <v>16</v>
      </c>
      <c r="F40" s="101">
        <v>1</v>
      </c>
      <c r="G40" s="101">
        <v>1</v>
      </c>
      <c r="H40" s="109">
        <v>3.6008</v>
      </c>
      <c r="I40" s="101"/>
      <c r="J40" s="110">
        <v>2.42</v>
      </c>
      <c r="K40" s="110"/>
      <c r="L40" s="110"/>
      <c r="M40" s="110"/>
      <c r="N40" s="112"/>
      <c r="O40" s="110">
        <v>1.74</v>
      </c>
      <c r="P40" s="111"/>
      <c r="Q40" s="69">
        <f>AVERAGE(H40:P40)</f>
        <v>2.5869333333333331</v>
      </c>
      <c r="R40" s="125" t="s">
        <v>94</v>
      </c>
      <c r="T40" s="103">
        <v>8.3176000000000005</v>
      </c>
      <c r="U40" s="110">
        <v>3.45</v>
      </c>
      <c r="V40" s="115"/>
      <c r="W40" s="115"/>
      <c r="X40" s="115"/>
      <c r="Y40" s="116"/>
      <c r="Z40" s="111">
        <v>1.73</v>
      </c>
      <c r="AA40" s="128">
        <f t="shared" si="0"/>
        <v>4.499200000000001</v>
      </c>
      <c r="AB40" s="125" t="s">
        <v>95</v>
      </c>
    </row>
    <row r="41" spans="2:28" ht="15" thickBot="1" x14ac:dyDescent="0.35">
      <c r="B41" s="155" t="s">
        <v>14</v>
      </c>
      <c r="C41" s="156">
        <v>60</v>
      </c>
      <c r="D41" s="24">
        <v>24</v>
      </c>
      <c r="E41" s="24">
        <v>64</v>
      </c>
      <c r="F41" s="1">
        <v>4</v>
      </c>
      <c r="G41" s="1">
        <v>1</v>
      </c>
      <c r="H41" s="47">
        <v>3.3858000000000001</v>
      </c>
      <c r="I41" s="22"/>
      <c r="J41" s="51">
        <v>1.6658572206973099</v>
      </c>
      <c r="K41" s="51">
        <v>1.7503986745543001</v>
      </c>
      <c r="L41" s="51">
        <v>2.9480419602141699</v>
      </c>
      <c r="M41" s="51">
        <v>4.02688116153635</v>
      </c>
      <c r="N41" s="9">
        <v>4.0960000000000001</v>
      </c>
      <c r="O41" s="51"/>
      <c r="P41" s="64">
        <v>17.3</v>
      </c>
      <c r="Q41" s="69">
        <f>AVERAGE(H41,K41:N41)</f>
        <v>3.2414243592609635</v>
      </c>
      <c r="R41" s="125">
        <v>5.0247112881431617</v>
      </c>
      <c r="T41" s="27">
        <v>9.61</v>
      </c>
      <c r="U41" s="13">
        <v>3.3542678690694898</v>
      </c>
      <c r="V41" s="14">
        <v>3.3056315398343368</v>
      </c>
      <c r="W41" s="14">
        <v>4.9467386336315498</v>
      </c>
      <c r="X41" s="14">
        <v>6.3312626082573997</v>
      </c>
      <c r="Y41" s="44">
        <v>5.8410000000000002</v>
      </c>
      <c r="Z41" s="68"/>
      <c r="AA41" s="128">
        <f>AVERAGE(U41,W41:Y41)</f>
        <v>5.1183172777396102</v>
      </c>
      <c r="AB41" s="125">
        <v>5.5648167751321296</v>
      </c>
    </row>
    <row r="42" spans="2:28" ht="15" thickBot="1" x14ac:dyDescent="0.35">
      <c r="B42" s="143"/>
      <c r="C42" s="157"/>
      <c r="D42" s="24">
        <v>64</v>
      </c>
      <c r="E42" s="24">
        <v>32</v>
      </c>
      <c r="F42" s="1">
        <v>1</v>
      </c>
      <c r="G42" s="1">
        <v>1</v>
      </c>
      <c r="H42" s="47">
        <v>5.3925000000000001</v>
      </c>
      <c r="I42" s="22">
        <v>10.5</v>
      </c>
      <c r="J42" s="51">
        <v>2.0789234118213802</v>
      </c>
      <c r="K42" s="51">
        <v>2.1149371484949899</v>
      </c>
      <c r="L42" s="51">
        <v>3.9852639163847186</v>
      </c>
      <c r="M42" s="51">
        <v>5.3818385670825304</v>
      </c>
      <c r="N42" s="22">
        <v>4.109</v>
      </c>
      <c r="O42" s="51">
        <v>2.48</v>
      </c>
      <c r="P42" s="64">
        <v>11</v>
      </c>
      <c r="Q42" s="69">
        <f>AVERAGE(H42:I42,K42:N42)</f>
        <v>5.2472566053270393</v>
      </c>
      <c r="R42" s="125">
        <v>5.2269403381981796</v>
      </c>
      <c r="T42" s="27">
        <v>16.835899999999999</v>
      </c>
      <c r="U42" s="13">
        <v>3.4174813240285098</v>
      </c>
      <c r="V42" s="13">
        <v>3.3428479129439199</v>
      </c>
      <c r="W42" s="14">
        <v>5.8171482176148448</v>
      </c>
      <c r="X42" s="14">
        <v>7.5658750220903697</v>
      </c>
      <c r="Y42" s="4">
        <v>5.9980000000000002</v>
      </c>
      <c r="Z42" s="68">
        <v>2.4500000000000002</v>
      </c>
      <c r="AA42" s="128">
        <f>AVERAGE(U42:Y42)</f>
        <v>5.2282704953355292</v>
      </c>
      <c r="AB42" s="125">
        <v>6.4896074966682349</v>
      </c>
    </row>
    <row r="43" spans="2:28" ht="15" thickBot="1" x14ac:dyDescent="0.35">
      <c r="B43" s="143"/>
      <c r="C43" s="157"/>
      <c r="D43" s="2">
        <v>132</v>
      </c>
      <c r="E43" s="24">
        <v>16</v>
      </c>
      <c r="F43" s="1">
        <v>1</v>
      </c>
      <c r="G43" s="1">
        <v>1</v>
      </c>
      <c r="H43" s="47">
        <v>3.7235999999999998</v>
      </c>
      <c r="I43" s="22">
        <v>7.6</v>
      </c>
      <c r="J43" s="51">
        <v>1.5739653777209046</v>
      </c>
      <c r="K43" s="51">
        <v>1.4243925794013472</v>
      </c>
      <c r="L43" s="51">
        <v>2.6106939389166377</v>
      </c>
      <c r="M43" s="51">
        <v>3.6848725367860999</v>
      </c>
      <c r="N43" s="51">
        <v>2.7719999999999998</v>
      </c>
      <c r="O43" s="51">
        <v>1.74</v>
      </c>
      <c r="P43" s="64">
        <v>18.3</v>
      </c>
      <c r="Q43" s="69">
        <f>AVERAGE(H43:I43,J43,L43:O43)</f>
        <v>3.3864474076319482</v>
      </c>
      <c r="R43" s="125">
        <v>4.8255027147583318</v>
      </c>
      <c r="T43" s="27">
        <v>9.9381000000000004</v>
      </c>
      <c r="U43" s="13">
        <v>2.2819998441056653</v>
      </c>
      <c r="V43" s="14">
        <v>2.1942134995303637</v>
      </c>
      <c r="W43" s="14">
        <v>3.7305743578363137</v>
      </c>
      <c r="X43" s="14">
        <v>5.5353598345503796</v>
      </c>
      <c r="Y43" s="4">
        <v>4.0810000000000004</v>
      </c>
      <c r="Z43" s="68">
        <v>1.73</v>
      </c>
      <c r="AA43" s="128">
        <f>AVERAGE(U43:Y43)</f>
        <v>3.5646295072045446</v>
      </c>
      <c r="AB43" s="125">
        <v>4.2130353622889603</v>
      </c>
    </row>
    <row r="44" spans="2:28" ht="15" thickBot="1" x14ac:dyDescent="0.35">
      <c r="B44" s="143"/>
      <c r="C44" s="156">
        <v>120</v>
      </c>
      <c r="D44" s="1">
        <v>32</v>
      </c>
      <c r="E44" s="2">
        <v>32</v>
      </c>
      <c r="F44" s="1">
        <v>4</v>
      </c>
      <c r="G44" s="1">
        <v>1</v>
      </c>
      <c r="H44" s="25">
        <v>3.4357000000000002</v>
      </c>
      <c r="I44" s="22"/>
      <c r="J44" s="51">
        <v>2.3193764000493386</v>
      </c>
      <c r="K44" s="51">
        <v>2.7232904259906716</v>
      </c>
      <c r="L44" s="51">
        <v>2.8890233126569447</v>
      </c>
      <c r="M44" s="51">
        <v>3.7165016626219902</v>
      </c>
      <c r="N44" s="51">
        <v>3.5310000000000001</v>
      </c>
      <c r="O44" s="51"/>
      <c r="P44" s="64">
        <v>18</v>
      </c>
      <c r="Q44" s="69">
        <f>AVERAGE(H44,K44:N44)</f>
        <v>3.2591030802539209</v>
      </c>
      <c r="R44" s="125">
        <v>5.5298653002198241</v>
      </c>
      <c r="T44" s="50">
        <v>7.1680000000000001</v>
      </c>
      <c r="U44" s="13">
        <v>3.6078944140928999</v>
      </c>
      <c r="V44" s="13">
        <v>4.37074999901143</v>
      </c>
      <c r="W44" s="14">
        <v>4.3521560989273054</v>
      </c>
      <c r="X44" s="14">
        <v>5.6262790774855862</v>
      </c>
      <c r="Y44" s="40">
        <v>4.8789999999999996</v>
      </c>
      <c r="Z44" s="68"/>
      <c r="AA44" s="128">
        <f>AVERAGE(V44:Y44)</f>
        <v>4.8070462938560805</v>
      </c>
      <c r="AB44" s="125">
        <v>4.5672159179034439</v>
      </c>
    </row>
    <row r="45" spans="2:28" ht="15" thickBot="1" x14ac:dyDescent="0.35">
      <c r="B45" s="143"/>
      <c r="C45" s="157"/>
      <c r="D45" s="1">
        <v>64</v>
      </c>
      <c r="E45" s="87">
        <v>16</v>
      </c>
      <c r="F45" s="1">
        <v>1</v>
      </c>
      <c r="G45" s="1">
        <v>1</v>
      </c>
      <c r="H45" s="25">
        <v>5.2851999999999997</v>
      </c>
      <c r="I45" s="22">
        <v>12.3</v>
      </c>
      <c r="J45" s="51">
        <v>3.8307363906659</v>
      </c>
      <c r="K45" s="51">
        <v>3.8858722524614566</v>
      </c>
      <c r="L45" s="51">
        <v>4.4589416754729667</v>
      </c>
      <c r="M45" s="51">
        <v>6.5219259710728963</v>
      </c>
      <c r="N45" s="22">
        <v>4.3019999999999996</v>
      </c>
      <c r="O45" s="51">
        <v>2.65</v>
      </c>
      <c r="P45" s="64">
        <v>11.4</v>
      </c>
      <c r="Q45" s="98">
        <f>AVERAGE(H45,J45:N45,P45)</f>
        <v>5.6692394699533173</v>
      </c>
      <c r="R45" s="125">
        <v>6.1686845362091525</v>
      </c>
      <c r="T45" s="50">
        <v>12.299099999999999</v>
      </c>
      <c r="U45" s="13">
        <v>5.6926456762515896</v>
      </c>
      <c r="V45" s="13">
        <f>ABS(-5.8105360139255)</f>
        <v>5.8105360139254998</v>
      </c>
      <c r="W45" s="14">
        <v>6.9028987629987046</v>
      </c>
      <c r="X45" s="14">
        <v>9.3673078090836306</v>
      </c>
      <c r="Y45" s="4">
        <v>5.9139999999999997</v>
      </c>
      <c r="Z45" s="68">
        <v>2.67</v>
      </c>
      <c r="AA45" s="129">
        <f>AVERAGE(U45:Y45)</f>
        <v>6.7374776524518847</v>
      </c>
      <c r="AB45" s="125">
        <v>4.1227193724014031</v>
      </c>
    </row>
    <row r="46" spans="2:28" ht="15" thickBot="1" x14ac:dyDescent="0.35">
      <c r="B46" s="144"/>
      <c r="C46" s="158"/>
      <c r="D46" s="107">
        <v>128</v>
      </c>
      <c r="E46" s="113">
        <v>8</v>
      </c>
      <c r="F46" s="107">
        <v>1</v>
      </c>
      <c r="G46" s="107">
        <v>1</v>
      </c>
      <c r="H46" s="114">
        <v>3.7021000000000002</v>
      </c>
      <c r="I46" s="101"/>
      <c r="J46" s="110">
        <v>3.05</v>
      </c>
      <c r="K46" s="110"/>
      <c r="L46" s="110"/>
      <c r="M46" s="110"/>
      <c r="N46" s="101"/>
      <c r="O46" s="110">
        <v>1.79</v>
      </c>
      <c r="P46" s="111"/>
      <c r="Q46" s="69">
        <f>AVERAGE(H46:P46)</f>
        <v>2.8473666666666673</v>
      </c>
      <c r="R46" s="127" t="s">
        <v>94</v>
      </c>
      <c r="T46" s="117">
        <v>8.2010000000000005</v>
      </c>
      <c r="U46" s="110">
        <v>4.59</v>
      </c>
      <c r="V46" s="110"/>
      <c r="W46" s="115"/>
      <c r="X46" s="115"/>
      <c r="Y46" s="101"/>
      <c r="Z46" s="111">
        <v>1.79</v>
      </c>
      <c r="AA46" s="128">
        <f>AVERAGE(T46:Z46)</f>
        <v>4.8603333333333332</v>
      </c>
      <c r="AB46" s="125" t="s">
        <v>95</v>
      </c>
    </row>
    <row r="47" spans="2:28" ht="14.5" x14ac:dyDescent="0.3">
      <c r="B47" s="123" t="s">
        <v>98</v>
      </c>
      <c r="T47" s="123" t="s">
        <v>98</v>
      </c>
    </row>
    <row r="48" spans="2:28" ht="14.5" x14ac:dyDescent="0.3">
      <c r="B48" s="123" t="s">
        <v>96</v>
      </c>
      <c r="T48" s="123" t="s">
        <v>96</v>
      </c>
    </row>
  </sheetData>
  <mergeCells count="40">
    <mergeCell ref="B32:B38"/>
    <mergeCell ref="C32:C34"/>
    <mergeCell ref="B41:B46"/>
    <mergeCell ref="G4:G5"/>
    <mergeCell ref="C41:C43"/>
    <mergeCell ref="C17:C19"/>
    <mergeCell ref="E6:E7"/>
    <mergeCell ref="D30:D31"/>
    <mergeCell ref="C44:C46"/>
    <mergeCell ref="B4:B7"/>
    <mergeCell ref="B28:B31"/>
    <mergeCell ref="C28:C31"/>
    <mergeCell ref="D28:D29"/>
    <mergeCell ref="B3:P3"/>
    <mergeCell ref="H5:O5"/>
    <mergeCell ref="T29:Z29"/>
    <mergeCell ref="B27:Z27"/>
    <mergeCell ref="H29:P29"/>
    <mergeCell ref="B17:B22"/>
    <mergeCell ref="C20:C22"/>
    <mergeCell ref="F28:F31"/>
    <mergeCell ref="G28:G29"/>
    <mergeCell ref="C4:C7"/>
    <mergeCell ref="C8:C10"/>
    <mergeCell ref="I4:L4"/>
    <mergeCell ref="D4:D5"/>
    <mergeCell ref="C11:C13"/>
    <mergeCell ref="B8:B16"/>
    <mergeCell ref="E28:E29"/>
    <mergeCell ref="AB28:AB31"/>
    <mergeCell ref="C14:C16"/>
    <mergeCell ref="C35:C37"/>
    <mergeCell ref="C38:C40"/>
    <mergeCell ref="Q4:Q7"/>
    <mergeCell ref="D6:D7"/>
    <mergeCell ref="E4:E5"/>
    <mergeCell ref="J28:M28"/>
    <mergeCell ref="U28:X28"/>
    <mergeCell ref="R28:R31"/>
    <mergeCell ref="F4:F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0"/>
  <sheetViews>
    <sheetView zoomScale="70" zoomScaleNormal="70" workbookViewId="0">
      <selection activeCell="N69" sqref="N69"/>
    </sheetView>
  </sheetViews>
  <sheetFormatPr defaultRowHeight="14" x14ac:dyDescent="0.25"/>
  <cols>
    <col min="1" max="1" width="6" customWidth="1"/>
    <col min="7" max="8" width="17.08984375" bestFit="1" customWidth="1"/>
    <col min="9" max="9" width="15.36328125" customWidth="1"/>
    <col min="10" max="10" width="17.26953125" customWidth="1"/>
    <col min="11" max="11" width="18.26953125" customWidth="1"/>
    <col min="12" max="12" width="22.08984375" customWidth="1"/>
    <col min="13" max="13" width="21.1796875" customWidth="1"/>
    <col min="14" max="14" width="21.7265625" customWidth="1"/>
    <col min="15" max="15" width="16.08984375" customWidth="1"/>
    <col min="16" max="16" width="14.1796875" customWidth="1"/>
    <col min="17" max="17" width="15.453125" customWidth="1"/>
    <col min="18" max="18" width="14.26953125" customWidth="1"/>
  </cols>
  <sheetData>
    <row r="2" spans="2:16" ht="14.5" thickBot="1" x14ac:dyDescent="0.3"/>
    <row r="3" spans="2:16" ht="15" thickBot="1" x14ac:dyDescent="0.35">
      <c r="B3" s="164" t="s">
        <v>63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6"/>
    </row>
    <row r="4" spans="2:16" ht="26.5" thickBot="1" x14ac:dyDescent="0.3">
      <c r="B4" s="155" t="s">
        <v>16</v>
      </c>
      <c r="C4" s="155" t="s">
        <v>1</v>
      </c>
      <c r="D4" s="155" t="s">
        <v>2</v>
      </c>
      <c r="E4" s="167" t="s">
        <v>4</v>
      </c>
      <c r="F4" s="155" t="s">
        <v>13</v>
      </c>
      <c r="G4" s="155" t="s">
        <v>6</v>
      </c>
      <c r="H4" s="52" t="s">
        <v>32</v>
      </c>
      <c r="I4" s="52" t="s">
        <v>9</v>
      </c>
      <c r="J4" s="146" t="s">
        <v>15</v>
      </c>
      <c r="K4" s="147"/>
      <c r="L4" s="147"/>
      <c r="M4" s="148"/>
      <c r="N4" s="52" t="s">
        <v>49</v>
      </c>
      <c r="O4" s="61" t="s">
        <v>91</v>
      </c>
      <c r="P4" s="161" t="s">
        <v>97</v>
      </c>
    </row>
    <row r="5" spans="2:16" ht="14.5" thickBot="1" x14ac:dyDescent="0.3">
      <c r="B5" s="143"/>
      <c r="C5" s="143"/>
      <c r="D5" s="143"/>
      <c r="E5" s="145"/>
      <c r="F5" s="143"/>
      <c r="G5" s="143"/>
      <c r="H5" s="152" t="s">
        <v>0</v>
      </c>
      <c r="I5" s="153"/>
      <c r="J5" s="153"/>
      <c r="K5" s="153"/>
      <c r="L5" s="153"/>
      <c r="M5" s="153"/>
      <c r="N5" s="154"/>
      <c r="O5" s="62" t="s">
        <v>0</v>
      </c>
      <c r="P5" s="162"/>
    </row>
    <row r="6" spans="2:16" ht="39.5" thickBot="1" x14ac:dyDescent="0.3">
      <c r="B6" s="143"/>
      <c r="C6" s="143"/>
      <c r="D6" s="143" t="s">
        <v>3</v>
      </c>
      <c r="E6" s="57" t="s">
        <v>5</v>
      </c>
      <c r="F6" s="143"/>
      <c r="G6" s="53" t="s">
        <v>7</v>
      </c>
      <c r="H6" s="56" t="s">
        <v>39</v>
      </c>
      <c r="I6" s="56" t="s">
        <v>40</v>
      </c>
      <c r="J6" s="32" t="s">
        <v>66</v>
      </c>
      <c r="K6" s="32" t="s">
        <v>67</v>
      </c>
      <c r="L6" s="32" t="s">
        <v>68</v>
      </c>
      <c r="M6" s="32" t="s">
        <v>69</v>
      </c>
      <c r="N6" s="77" t="s">
        <v>42</v>
      </c>
      <c r="O6" s="63" t="s">
        <v>54</v>
      </c>
      <c r="P6" s="162"/>
    </row>
    <row r="7" spans="2:16" ht="14.5" thickBot="1" x14ac:dyDescent="0.3">
      <c r="B7" s="144"/>
      <c r="C7" s="144"/>
      <c r="D7" s="144"/>
      <c r="E7" s="12"/>
      <c r="F7" s="144"/>
      <c r="G7" s="54" t="s">
        <v>8</v>
      </c>
      <c r="H7" s="56" t="s">
        <v>38</v>
      </c>
      <c r="I7" s="56" t="s">
        <v>38</v>
      </c>
      <c r="J7" s="73" t="s">
        <v>38</v>
      </c>
      <c r="K7" s="73" t="s">
        <v>38</v>
      </c>
      <c r="L7" s="32" t="s">
        <v>38</v>
      </c>
      <c r="M7" s="32" t="s">
        <v>38</v>
      </c>
      <c r="N7" s="80">
        <v>0.95</v>
      </c>
      <c r="O7" s="81" t="s">
        <v>38</v>
      </c>
      <c r="P7" s="163"/>
    </row>
    <row r="8" spans="2:16" ht="15" thickBot="1" x14ac:dyDescent="0.35">
      <c r="B8" s="143" t="s">
        <v>65</v>
      </c>
      <c r="C8" s="140">
        <v>15</v>
      </c>
      <c r="D8" s="75">
        <v>24</v>
      </c>
      <c r="E8" s="75">
        <v>256</v>
      </c>
      <c r="F8" s="4">
        <v>4</v>
      </c>
      <c r="G8" s="4">
        <v>1</v>
      </c>
      <c r="H8" s="78"/>
      <c r="I8" s="48">
        <v>8.9976000000000003</v>
      </c>
      <c r="J8" s="83">
        <v>8.7115991424448698</v>
      </c>
      <c r="K8" s="83">
        <v>8.0422003656307517</v>
      </c>
      <c r="L8" s="83">
        <v>15.9</v>
      </c>
      <c r="M8" s="83">
        <v>22.86</v>
      </c>
      <c r="N8" s="60">
        <v>29.6</v>
      </c>
      <c r="O8" s="84">
        <f>AVERAGE(I8:J8,L8:M8)</f>
        <v>14.117299785611218</v>
      </c>
      <c r="P8" s="130">
        <v>15.228149918012605</v>
      </c>
    </row>
    <row r="9" spans="2:16" ht="15" thickBot="1" x14ac:dyDescent="0.35">
      <c r="B9" s="143"/>
      <c r="C9" s="140"/>
      <c r="D9" s="74">
        <v>52</v>
      </c>
      <c r="E9" s="74">
        <v>128</v>
      </c>
      <c r="F9" s="22">
        <v>1</v>
      </c>
      <c r="G9" s="8">
        <v>1</v>
      </c>
      <c r="H9" s="78">
        <v>7.37</v>
      </c>
      <c r="I9" s="48">
        <v>13.824400000000001</v>
      </c>
      <c r="J9" s="83">
        <v>6.6357743963024154</v>
      </c>
      <c r="K9" s="83">
        <v>6.50880607525679</v>
      </c>
      <c r="L9" s="83">
        <v>6.4</v>
      </c>
      <c r="M9" s="83">
        <v>8.89</v>
      </c>
      <c r="N9" s="82">
        <v>19.5</v>
      </c>
      <c r="O9" s="84">
        <f>AVERAGE(H9:I9,J9:K9,M9)</f>
        <v>8.6457960943118426</v>
      </c>
      <c r="P9" s="130">
        <v>9.2843257816513152</v>
      </c>
    </row>
    <row r="10" spans="2:16" ht="15" thickBot="1" x14ac:dyDescent="0.35">
      <c r="B10" s="143"/>
      <c r="C10" s="140"/>
      <c r="D10" s="74">
        <v>104</v>
      </c>
      <c r="E10" s="74">
        <v>64</v>
      </c>
      <c r="F10" s="22">
        <v>1</v>
      </c>
      <c r="G10" s="8">
        <v>1</v>
      </c>
      <c r="H10" s="78">
        <v>5.21</v>
      </c>
      <c r="I10" s="48">
        <v>10.2478</v>
      </c>
      <c r="J10" s="83">
        <v>4.9054382875192903</v>
      </c>
      <c r="K10" s="83">
        <v>4.7954882967043497</v>
      </c>
      <c r="L10" s="83">
        <v>5.36</v>
      </c>
      <c r="M10" s="83">
        <v>6.26</v>
      </c>
      <c r="N10" s="60">
        <v>14.4</v>
      </c>
      <c r="O10" s="84">
        <f>AVERAGE(H10:I10,J10,L10:M10)</f>
        <v>6.3966476575038573</v>
      </c>
      <c r="P10" s="130">
        <v>6.8493609406033764</v>
      </c>
    </row>
    <row r="11" spans="2:16" ht="15" thickBot="1" x14ac:dyDescent="0.35">
      <c r="B11" s="143"/>
      <c r="C11" s="139">
        <v>30</v>
      </c>
      <c r="D11" s="74">
        <v>24</v>
      </c>
      <c r="E11" s="74">
        <v>128</v>
      </c>
      <c r="F11" s="22">
        <v>4</v>
      </c>
      <c r="G11" s="22">
        <v>1</v>
      </c>
      <c r="H11" s="78"/>
      <c r="I11" s="48">
        <v>8.9976000000000003</v>
      </c>
      <c r="J11" s="83">
        <v>9.537735014472986</v>
      </c>
      <c r="K11" s="83">
        <v>8.1927604211714193</v>
      </c>
      <c r="L11" s="83">
        <v>15.35</v>
      </c>
      <c r="M11" s="83">
        <v>21.37</v>
      </c>
      <c r="N11" s="60">
        <v>28.6</v>
      </c>
      <c r="O11" s="84">
        <f>AVERAGE(I11:J11,L11:M11)</f>
        <v>13.813833753618248</v>
      </c>
      <c r="P11" s="130">
        <v>14.884265905940737</v>
      </c>
    </row>
    <row r="12" spans="2:16" ht="15" thickBot="1" x14ac:dyDescent="0.35">
      <c r="B12" s="143"/>
      <c r="C12" s="140"/>
      <c r="D12" s="76">
        <v>48</v>
      </c>
      <c r="E12" s="74">
        <v>64</v>
      </c>
      <c r="F12" s="22">
        <v>1</v>
      </c>
      <c r="G12" s="8">
        <v>1</v>
      </c>
      <c r="H12" s="78">
        <v>7.64</v>
      </c>
      <c r="I12" s="48">
        <v>14.179600000000001</v>
      </c>
      <c r="J12" s="83">
        <v>6.5161432074840304</v>
      </c>
      <c r="K12" s="83">
        <v>6.4113118721773468</v>
      </c>
      <c r="L12" s="83">
        <v>7.59</v>
      </c>
      <c r="M12" s="83">
        <v>8.92</v>
      </c>
      <c r="N12" s="60">
        <v>20.5</v>
      </c>
      <c r="O12" s="84">
        <f>AVERAGE(H12:I12,J12,L12:M12)</f>
        <v>8.9691486414968065</v>
      </c>
      <c r="P12" s="130">
        <v>9.6686935828087694</v>
      </c>
    </row>
    <row r="13" spans="2:16" ht="15" thickBot="1" x14ac:dyDescent="0.35">
      <c r="B13" s="143"/>
      <c r="C13" s="141"/>
      <c r="D13" s="99">
        <v>132</v>
      </c>
      <c r="E13" s="100">
        <v>32</v>
      </c>
      <c r="F13" s="101">
        <v>1</v>
      </c>
      <c r="G13" s="102">
        <v>1</v>
      </c>
      <c r="H13" s="120">
        <v>4.6500000000000004</v>
      </c>
      <c r="I13" s="103">
        <v>9.6501999999999999</v>
      </c>
      <c r="J13" s="121"/>
      <c r="K13" s="121"/>
      <c r="L13" s="121"/>
      <c r="M13" s="121"/>
      <c r="N13" s="122"/>
      <c r="O13" s="84">
        <f>AVERAGE(H13:N13)</f>
        <v>7.1501000000000001</v>
      </c>
      <c r="P13" s="130" t="s">
        <v>94</v>
      </c>
    </row>
    <row r="14" spans="2:16" ht="15" thickBot="1" x14ac:dyDescent="0.35">
      <c r="B14" s="143"/>
      <c r="C14" s="139">
        <v>60</v>
      </c>
      <c r="D14" s="74">
        <v>24</v>
      </c>
      <c r="E14" s="74">
        <v>64</v>
      </c>
      <c r="F14" s="22">
        <v>4</v>
      </c>
      <c r="G14" s="22">
        <v>1</v>
      </c>
      <c r="H14" s="78"/>
      <c r="I14" s="48">
        <v>8.4936000000000007</v>
      </c>
      <c r="J14" s="83">
        <v>9.8064405188496604</v>
      </c>
      <c r="K14" s="83">
        <v>8.9655744731826363</v>
      </c>
      <c r="L14" s="83">
        <v>16.28</v>
      </c>
      <c r="M14" s="83">
        <v>22.32</v>
      </c>
      <c r="N14" s="60">
        <v>31.3</v>
      </c>
      <c r="O14" s="84">
        <f>AVERAGE(J14:M14)</f>
        <v>14.343003748008075</v>
      </c>
      <c r="P14" s="130">
        <v>17.734402998406459</v>
      </c>
    </row>
    <row r="15" spans="2:16" ht="15" thickBot="1" x14ac:dyDescent="0.35">
      <c r="B15" s="86"/>
      <c r="C15" s="140"/>
      <c r="D15" s="100">
        <v>64</v>
      </c>
      <c r="E15" s="100">
        <v>32</v>
      </c>
      <c r="F15" s="101">
        <v>1</v>
      </c>
      <c r="G15" s="101">
        <v>1</v>
      </c>
      <c r="H15" s="120">
        <v>6.43</v>
      </c>
      <c r="I15" s="103">
        <v>12.967599999999999</v>
      </c>
      <c r="J15" s="121"/>
      <c r="K15" s="121"/>
      <c r="L15" s="121"/>
      <c r="M15" s="121"/>
      <c r="N15" s="122"/>
      <c r="O15" s="84">
        <f t="shared" ref="O15:O16" si="0">AVERAGE(H15:N15)</f>
        <v>9.6987999999999985</v>
      </c>
      <c r="P15" s="130" t="s">
        <v>94</v>
      </c>
    </row>
    <row r="16" spans="2:16" ht="15" thickBot="1" x14ac:dyDescent="0.35">
      <c r="B16" s="86"/>
      <c r="C16" s="141"/>
      <c r="D16" s="100">
        <v>132</v>
      </c>
      <c r="E16" s="100">
        <v>16</v>
      </c>
      <c r="F16" s="101">
        <v>1</v>
      </c>
      <c r="G16" s="101">
        <v>1</v>
      </c>
      <c r="H16" s="120">
        <v>4.41</v>
      </c>
      <c r="I16" s="103">
        <v>9.1845999999999997</v>
      </c>
      <c r="J16" s="121"/>
      <c r="K16" s="121"/>
      <c r="L16" s="121"/>
      <c r="M16" s="121"/>
      <c r="N16" s="122"/>
      <c r="O16" s="84">
        <f t="shared" si="0"/>
        <v>6.7972999999999999</v>
      </c>
      <c r="P16" s="130" t="s">
        <v>94</v>
      </c>
    </row>
    <row r="17" spans="2:16" ht="15" thickBot="1" x14ac:dyDescent="0.35">
      <c r="B17" s="155" t="s">
        <v>14</v>
      </c>
      <c r="C17" s="156">
        <v>60</v>
      </c>
      <c r="D17" s="55">
        <v>24</v>
      </c>
      <c r="E17" s="55">
        <v>64</v>
      </c>
      <c r="F17" s="1">
        <v>4</v>
      </c>
      <c r="G17" s="1">
        <v>1</v>
      </c>
      <c r="H17" s="78"/>
      <c r="I17" s="48">
        <v>8.4936000000000007</v>
      </c>
      <c r="J17" s="83">
        <v>9.9047984513708105</v>
      </c>
      <c r="K17" s="83">
        <v>9.2421824524151095</v>
      </c>
      <c r="L17" s="83">
        <v>16.39</v>
      </c>
      <c r="M17" s="83">
        <v>22.32</v>
      </c>
      <c r="N17" s="60">
        <v>29.7</v>
      </c>
      <c r="O17" s="84">
        <f>AVERAGE(J17:M17)</f>
        <v>14.464245225946479</v>
      </c>
      <c r="P17" s="130">
        <v>15.612513483964321</v>
      </c>
    </row>
    <row r="18" spans="2:16" ht="15" thickBot="1" x14ac:dyDescent="0.35">
      <c r="B18" s="143"/>
      <c r="C18" s="157"/>
      <c r="D18" s="55">
        <v>64</v>
      </c>
      <c r="E18" s="55">
        <v>32</v>
      </c>
      <c r="F18" s="1">
        <v>1</v>
      </c>
      <c r="G18" s="1">
        <v>1</v>
      </c>
      <c r="H18" s="78">
        <v>6.43</v>
      </c>
      <c r="I18" s="48">
        <v>13.2659</v>
      </c>
      <c r="J18" s="83">
        <v>5.4912002556605701</v>
      </c>
      <c r="K18" s="83">
        <v>5.7605906810203926</v>
      </c>
      <c r="L18" s="83">
        <v>6.99</v>
      </c>
      <c r="M18" s="83">
        <v>7.41</v>
      </c>
      <c r="N18" s="60">
        <v>17.899999999999999</v>
      </c>
      <c r="O18" s="84">
        <f>AVERAGE(H18:I18,K18:M18)</f>
        <v>7.9712981362040782</v>
      </c>
      <c r="P18" s="130">
        <v>8.4916701338115654</v>
      </c>
    </row>
    <row r="19" spans="2:16" ht="15" thickBot="1" x14ac:dyDescent="0.35">
      <c r="B19" s="143"/>
      <c r="C19" s="157"/>
      <c r="D19" s="2">
        <v>132</v>
      </c>
      <c r="E19" s="55">
        <v>16</v>
      </c>
      <c r="F19" s="1">
        <v>1</v>
      </c>
      <c r="G19" s="1">
        <v>1</v>
      </c>
      <c r="H19" s="78">
        <v>4.41</v>
      </c>
      <c r="I19" s="48">
        <v>9.4638000000000009</v>
      </c>
      <c r="J19" s="83">
        <v>3.89100824396143</v>
      </c>
      <c r="K19" s="83">
        <v>3.5745030368249799</v>
      </c>
      <c r="L19" s="83">
        <v>4.8600000000000003</v>
      </c>
      <c r="M19" s="83">
        <v>5.49</v>
      </c>
      <c r="N19" s="60">
        <v>15.2</v>
      </c>
      <c r="O19" s="84">
        <f>AVERAGE(H19:I19,J19,L19:M19)</f>
        <v>5.6229616487922867</v>
      </c>
      <c r="P19" s="130">
        <v>6.3243730401123441</v>
      </c>
    </row>
    <row r="20" spans="2:16" ht="15" thickBot="1" x14ac:dyDescent="0.35">
      <c r="B20" s="143"/>
      <c r="C20" s="156">
        <v>120</v>
      </c>
      <c r="D20" s="1">
        <v>32</v>
      </c>
      <c r="E20" s="2">
        <v>32</v>
      </c>
      <c r="F20" s="1">
        <v>4</v>
      </c>
      <c r="G20" s="1">
        <v>1</v>
      </c>
      <c r="H20" s="78"/>
      <c r="I20" s="46">
        <v>8.4834999999999994</v>
      </c>
      <c r="J20" s="83">
        <v>9.6868296063236503</v>
      </c>
      <c r="K20" s="83">
        <v>10.038832781576</v>
      </c>
      <c r="L20" s="83">
        <v>19.7</v>
      </c>
      <c r="M20" s="83">
        <v>24.46</v>
      </c>
      <c r="N20" s="60">
        <v>27.1</v>
      </c>
      <c r="O20" s="84">
        <f>AVERAGE(J20:M20)</f>
        <v>15.971415596974913</v>
      </c>
      <c r="P20" s="130">
        <v>18.197132477579931</v>
      </c>
    </row>
    <row r="21" spans="2:16" ht="15" thickBot="1" x14ac:dyDescent="0.35">
      <c r="B21" s="143"/>
      <c r="C21" s="157"/>
      <c r="D21" s="1">
        <v>64</v>
      </c>
      <c r="E21" s="87">
        <v>16</v>
      </c>
      <c r="F21" s="1">
        <v>1</v>
      </c>
      <c r="G21" s="1">
        <v>1</v>
      </c>
      <c r="H21" s="78">
        <v>6.77</v>
      </c>
      <c r="I21" s="46">
        <v>13.5595</v>
      </c>
      <c r="J21" s="83">
        <v>5.6552573309453562</v>
      </c>
      <c r="K21" s="83">
        <v>6.6431047133441323</v>
      </c>
      <c r="L21" s="83">
        <v>7.4</v>
      </c>
      <c r="M21" s="83">
        <v>9.1199999999999992</v>
      </c>
      <c r="N21" s="60">
        <v>22.8</v>
      </c>
      <c r="O21" s="84">
        <f>AVERAGE(H21:I21,K21:M21)</f>
        <v>8.698520942668825</v>
      </c>
      <c r="P21" s="130">
        <v>9.731393674048249</v>
      </c>
    </row>
    <row r="22" spans="2:16" ht="15" thickBot="1" x14ac:dyDescent="0.35">
      <c r="B22" s="144"/>
      <c r="C22" s="158"/>
      <c r="D22" s="107">
        <v>128</v>
      </c>
      <c r="E22" s="113">
        <v>8</v>
      </c>
      <c r="F22" s="107">
        <v>1</v>
      </c>
      <c r="G22" s="107">
        <v>1</v>
      </c>
      <c r="H22" s="120">
        <v>4.75</v>
      </c>
      <c r="I22" s="108">
        <v>9.4111999999999991</v>
      </c>
      <c r="J22" s="121"/>
      <c r="K22" s="121"/>
      <c r="L22" s="121"/>
      <c r="M22" s="121"/>
      <c r="N22" s="122"/>
      <c r="O22" s="84">
        <f>AVERAGE(H22:N22)</f>
        <v>7.0805999999999996</v>
      </c>
      <c r="P22" s="130" t="s">
        <v>94</v>
      </c>
    </row>
    <row r="23" spans="2:16" ht="14.5" x14ac:dyDescent="0.3">
      <c r="B23" s="123" t="s">
        <v>98</v>
      </c>
    </row>
    <row r="24" spans="2:16" ht="14.5" x14ac:dyDescent="0.3">
      <c r="B24" s="123" t="s">
        <v>96</v>
      </c>
    </row>
    <row r="25" spans="2:16" ht="14.5" x14ac:dyDescent="0.3">
      <c r="B25" s="123"/>
    </row>
    <row r="26" spans="2:16" ht="14.5" thickBot="1" x14ac:dyDescent="0.3"/>
    <row r="27" spans="2:16" ht="15" thickBot="1" x14ac:dyDescent="0.35">
      <c r="B27" s="164" t="s">
        <v>64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6"/>
    </row>
    <row r="28" spans="2:16" ht="26.5" thickBot="1" x14ac:dyDescent="0.3">
      <c r="B28" s="155" t="s">
        <v>16</v>
      </c>
      <c r="C28" s="155" t="s">
        <v>1</v>
      </c>
      <c r="D28" s="155" t="s">
        <v>2</v>
      </c>
      <c r="E28" s="167" t="s">
        <v>4</v>
      </c>
      <c r="F28" s="155" t="s">
        <v>13</v>
      </c>
      <c r="G28" s="155" t="s">
        <v>6</v>
      </c>
      <c r="H28" s="52" t="s">
        <v>32</v>
      </c>
      <c r="I28" s="52" t="s">
        <v>9</v>
      </c>
      <c r="J28" s="146" t="s">
        <v>15</v>
      </c>
      <c r="K28" s="147"/>
      <c r="L28" s="147"/>
      <c r="M28" s="148"/>
      <c r="N28" s="10" t="s">
        <v>41</v>
      </c>
      <c r="O28" s="61" t="s">
        <v>92</v>
      </c>
      <c r="P28" s="161" t="s">
        <v>97</v>
      </c>
    </row>
    <row r="29" spans="2:16" ht="14.5" thickBot="1" x14ac:dyDescent="0.3">
      <c r="B29" s="143"/>
      <c r="C29" s="143"/>
      <c r="D29" s="143"/>
      <c r="E29" s="145"/>
      <c r="F29" s="143"/>
      <c r="G29" s="143"/>
      <c r="H29" s="152" t="s">
        <v>0</v>
      </c>
      <c r="I29" s="153"/>
      <c r="J29" s="153"/>
      <c r="K29" s="153"/>
      <c r="L29" s="153"/>
      <c r="M29" s="153"/>
      <c r="N29" s="154"/>
      <c r="O29" s="62" t="s">
        <v>0</v>
      </c>
      <c r="P29" s="162"/>
    </row>
    <row r="30" spans="2:16" ht="39.5" thickBot="1" x14ac:dyDescent="0.3">
      <c r="B30" s="143"/>
      <c r="C30" s="143"/>
      <c r="D30" s="143" t="s">
        <v>3</v>
      </c>
      <c r="E30" s="57" t="s">
        <v>5</v>
      </c>
      <c r="F30" s="143"/>
      <c r="G30" s="53" t="s">
        <v>7</v>
      </c>
      <c r="H30" s="56" t="s">
        <v>39</v>
      </c>
      <c r="I30" s="32" t="s">
        <v>39</v>
      </c>
      <c r="J30" s="32" t="s">
        <v>66</v>
      </c>
      <c r="K30" s="32" t="s">
        <v>67</v>
      </c>
      <c r="L30" s="32" t="s">
        <v>68</v>
      </c>
      <c r="M30" s="32" t="s">
        <v>69</v>
      </c>
      <c r="N30" s="32" t="s">
        <v>42</v>
      </c>
      <c r="O30" s="63" t="s">
        <v>54</v>
      </c>
      <c r="P30" s="162"/>
    </row>
    <row r="31" spans="2:16" ht="14.5" thickBot="1" x14ac:dyDescent="0.3">
      <c r="B31" s="144"/>
      <c r="C31" s="144"/>
      <c r="D31" s="144"/>
      <c r="E31" s="12"/>
      <c r="F31" s="144"/>
      <c r="G31" s="54" t="s">
        <v>8</v>
      </c>
      <c r="H31" s="56" t="s">
        <v>38</v>
      </c>
      <c r="I31" s="32" t="s">
        <v>38</v>
      </c>
      <c r="J31" s="73" t="s">
        <v>38</v>
      </c>
      <c r="K31" s="73" t="s">
        <v>38</v>
      </c>
      <c r="L31" s="32" t="s">
        <v>38</v>
      </c>
      <c r="M31" s="32" t="s">
        <v>38</v>
      </c>
      <c r="N31" s="38">
        <v>0.95</v>
      </c>
      <c r="O31" s="81" t="s">
        <v>38</v>
      </c>
      <c r="P31" s="163"/>
    </row>
    <row r="32" spans="2:16" ht="15" thickBot="1" x14ac:dyDescent="0.35">
      <c r="B32" s="143" t="s">
        <v>60</v>
      </c>
      <c r="C32" s="139">
        <v>15</v>
      </c>
      <c r="D32" s="75">
        <v>24</v>
      </c>
      <c r="E32" s="75">
        <v>256</v>
      </c>
      <c r="F32" s="4">
        <v>4</v>
      </c>
      <c r="G32" s="4">
        <v>1</v>
      </c>
      <c r="H32" s="49"/>
      <c r="I32" s="48">
        <v>4.0171000000000001</v>
      </c>
      <c r="J32" s="49">
        <v>1.72744978054413</v>
      </c>
      <c r="K32" s="49">
        <v>1.5706778687351601</v>
      </c>
      <c r="L32" s="49">
        <v>6.33</v>
      </c>
      <c r="M32" s="49">
        <v>9.17</v>
      </c>
      <c r="N32" s="49"/>
      <c r="O32" s="85">
        <f>AVERAGE(I32:J32,L32)</f>
        <v>4.0248499268480433</v>
      </c>
      <c r="P32" s="131">
        <v>4.3254855298558583</v>
      </c>
    </row>
    <row r="33" spans="2:16" ht="15" thickBot="1" x14ac:dyDescent="0.35">
      <c r="B33" s="143"/>
      <c r="C33" s="140"/>
      <c r="D33" s="74">
        <v>52</v>
      </c>
      <c r="E33" s="74">
        <v>128</v>
      </c>
      <c r="F33" s="22">
        <v>1</v>
      </c>
      <c r="G33" s="8">
        <v>1</v>
      </c>
      <c r="H33" s="49">
        <v>1.68</v>
      </c>
      <c r="I33" s="48">
        <v>6.1318000000000001</v>
      </c>
      <c r="J33" s="49">
        <v>1.0814498910424599</v>
      </c>
      <c r="K33" s="49">
        <v>1.3009448227787499</v>
      </c>
      <c r="L33" s="49">
        <v>3.98</v>
      </c>
      <c r="M33" s="49">
        <v>5.5</v>
      </c>
      <c r="N33" s="49">
        <v>10.8</v>
      </c>
      <c r="O33" s="85">
        <f>AVERAGE(H33:I33,K33:M33)</f>
        <v>3.7185489645557497</v>
      </c>
      <c r="P33" s="131">
        <v>4.076427816260173</v>
      </c>
    </row>
    <row r="34" spans="2:16" ht="15" thickBot="1" x14ac:dyDescent="0.35">
      <c r="B34" s="143"/>
      <c r="C34" s="141"/>
      <c r="D34" s="74">
        <v>104</v>
      </c>
      <c r="E34" s="74">
        <v>64</v>
      </c>
      <c r="F34" s="22">
        <v>1</v>
      </c>
      <c r="G34" s="8">
        <v>1</v>
      </c>
      <c r="H34" s="49">
        <v>1.18</v>
      </c>
      <c r="I34" s="48">
        <v>4.5746000000000002</v>
      </c>
      <c r="J34" s="49">
        <v>0.82150698178735704</v>
      </c>
      <c r="K34" s="49">
        <v>0.84978027489089591</v>
      </c>
      <c r="L34" s="49">
        <v>2.94</v>
      </c>
      <c r="M34" s="49">
        <v>3.99</v>
      </c>
      <c r="N34" s="49">
        <v>7.8</v>
      </c>
      <c r="O34" s="85">
        <f>AVERAGE(H34:I34,K34:M34)</f>
        <v>2.7068760549781792</v>
      </c>
      <c r="P34" s="131">
        <v>2.961269608096893</v>
      </c>
    </row>
    <row r="35" spans="2:16" ht="15" thickBot="1" x14ac:dyDescent="0.35">
      <c r="B35" s="143"/>
      <c r="C35" s="139">
        <v>30</v>
      </c>
      <c r="D35" s="74">
        <v>24</v>
      </c>
      <c r="E35" s="74">
        <v>128</v>
      </c>
      <c r="F35" s="22">
        <v>4</v>
      </c>
      <c r="G35" s="22">
        <v>1</v>
      </c>
      <c r="H35" s="49"/>
      <c r="I35" s="48">
        <v>4.0171000000000001</v>
      </c>
      <c r="J35" s="49">
        <v>1.9186926540638034</v>
      </c>
      <c r="K35" s="49">
        <v>1.91747349201614</v>
      </c>
      <c r="L35" s="49">
        <v>5.85</v>
      </c>
      <c r="M35" s="49">
        <v>9.24</v>
      </c>
      <c r="N35" s="49">
        <v>9.6</v>
      </c>
      <c r="O35" s="85">
        <f>AVERAGE(I35:M35)</f>
        <v>4.5886532292159883</v>
      </c>
      <c r="P35" s="131">
        <v>5.212327691013324</v>
      </c>
    </row>
    <row r="36" spans="2:16" ht="15" thickBot="1" x14ac:dyDescent="0.35">
      <c r="B36" s="143"/>
      <c r="C36" s="140"/>
      <c r="D36" s="76">
        <v>48</v>
      </c>
      <c r="E36" s="74">
        <v>64</v>
      </c>
      <c r="F36" s="22">
        <v>1</v>
      </c>
      <c r="G36" s="8">
        <v>1</v>
      </c>
      <c r="H36" s="49">
        <v>1.7</v>
      </c>
      <c r="I36" s="48">
        <v>6.1250999999999998</v>
      </c>
      <c r="J36" s="49">
        <v>1.2913639647378938</v>
      </c>
      <c r="K36" s="49">
        <v>1.2889064342616996</v>
      </c>
      <c r="L36" s="49">
        <v>4.3099999999999996</v>
      </c>
      <c r="M36" s="49">
        <v>5.87</v>
      </c>
      <c r="N36" s="49"/>
      <c r="O36" s="85">
        <f>AVERAGE(H36,J36:M36)</f>
        <v>2.8920540797999186</v>
      </c>
      <c r="P36" s="131">
        <v>3.1640450664999324</v>
      </c>
    </row>
    <row r="37" spans="2:16" ht="15" thickBot="1" x14ac:dyDescent="0.35">
      <c r="B37" s="143"/>
      <c r="C37" s="141"/>
      <c r="D37" s="99">
        <v>132</v>
      </c>
      <c r="E37" s="100">
        <v>32</v>
      </c>
      <c r="F37" s="101">
        <v>1</v>
      </c>
      <c r="G37" s="102">
        <v>1</v>
      </c>
      <c r="H37" s="118">
        <v>1.04</v>
      </c>
      <c r="I37" s="103">
        <v>4.3571</v>
      </c>
      <c r="J37" s="118"/>
      <c r="K37" s="118"/>
      <c r="L37" s="118"/>
      <c r="M37" s="118"/>
      <c r="N37" s="118"/>
      <c r="O37" s="84">
        <f>AVERAGE(H37:N37)</f>
        <v>2.69855</v>
      </c>
      <c r="P37" s="131" t="s">
        <v>94</v>
      </c>
    </row>
    <row r="38" spans="2:16" ht="15" thickBot="1" x14ac:dyDescent="0.35">
      <c r="B38" s="143"/>
      <c r="C38" s="139">
        <v>60</v>
      </c>
      <c r="D38" s="74">
        <v>24</v>
      </c>
      <c r="E38" s="74">
        <v>64</v>
      </c>
      <c r="F38" s="22">
        <v>4</v>
      </c>
      <c r="G38" s="22">
        <v>1</v>
      </c>
      <c r="H38" s="49"/>
      <c r="I38" s="48">
        <v>3.7663000000000002</v>
      </c>
      <c r="J38" s="49">
        <v>2.89129813057375</v>
      </c>
      <c r="K38" s="49">
        <v>3.0674702341192428</v>
      </c>
      <c r="L38" s="49">
        <v>6.63</v>
      </c>
      <c r="M38" s="49">
        <v>9.26</v>
      </c>
      <c r="N38" s="49"/>
      <c r="O38" s="85">
        <f>AVERAGE(I38,K38:L38)</f>
        <v>4.4879234113730808</v>
      </c>
      <c r="P38" s="131">
        <v>5.4621920911732484</v>
      </c>
    </row>
    <row r="39" spans="2:16" ht="15" thickBot="1" x14ac:dyDescent="0.35">
      <c r="B39" s="86"/>
      <c r="C39" s="140"/>
      <c r="D39" s="100">
        <v>64</v>
      </c>
      <c r="E39" s="100">
        <v>32</v>
      </c>
      <c r="F39" s="101">
        <v>1</v>
      </c>
      <c r="G39" s="101">
        <v>1</v>
      </c>
      <c r="H39" s="118">
        <v>1.41</v>
      </c>
      <c r="I39" s="103">
        <v>5.8068999999999997</v>
      </c>
      <c r="J39" s="118"/>
      <c r="K39" s="118"/>
      <c r="L39" s="118"/>
      <c r="M39" s="118"/>
      <c r="N39" s="118"/>
      <c r="O39" s="84">
        <f t="shared" ref="O39:O40" si="1">AVERAGE(H39:N39)</f>
        <v>3.6084499999999999</v>
      </c>
      <c r="P39" s="131" t="s">
        <v>94</v>
      </c>
    </row>
    <row r="40" spans="2:16" ht="15" thickBot="1" x14ac:dyDescent="0.35">
      <c r="B40" s="86"/>
      <c r="C40" s="141"/>
      <c r="D40" s="100">
        <v>132</v>
      </c>
      <c r="E40" s="100">
        <v>16</v>
      </c>
      <c r="F40" s="101">
        <v>1</v>
      </c>
      <c r="G40" s="101">
        <v>1</v>
      </c>
      <c r="H40" s="118">
        <v>1</v>
      </c>
      <c r="I40" s="103">
        <v>4.0618999999999996</v>
      </c>
      <c r="J40" s="118"/>
      <c r="K40" s="118"/>
      <c r="L40" s="118"/>
      <c r="M40" s="118"/>
      <c r="N40" s="118"/>
      <c r="O40" s="84">
        <f t="shared" si="1"/>
        <v>2.5309499999999998</v>
      </c>
      <c r="P40" s="131" t="s">
        <v>94</v>
      </c>
    </row>
    <row r="41" spans="2:16" ht="15" thickBot="1" x14ac:dyDescent="0.35">
      <c r="B41" s="155" t="s">
        <v>14</v>
      </c>
      <c r="C41" s="156">
        <v>60</v>
      </c>
      <c r="D41" s="55">
        <v>24</v>
      </c>
      <c r="E41" s="55">
        <v>64</v>
      </c>
      <c r="F41" s="1">
        <v>4</v>
      </c>
      <c r="G41" s="1">
        <v>1</v>
      </c>
      <c r="H41" s="49"/>
      <c r="I41" s="48">
        <v>3.7663000000000002</v>
      </c>
      <c r="J41" s="49">
        <v>2.8361658805290402</v>
      </c>
      <c r="K41" s="49">
        <v>2.9829481671761253</v>
      </c>
      <c r="L41" s="49">
        <v>6.69</v>
      </c>
      <c r="M41" s="49">
        <v>9.82</v>
      </c>
      <c r="N41" s="49"/>
      <c r="O41" s="85">
        <f>AVERAGE(I41,K41:L41)</f>
        <v>4.4797493890587079</v>
      </c>
      <c r="P41" s="131">
        <v>5.0024828095410339</v>
      </c>
    </row>
    <row r="42" spans="2:16" ht="15" thickBot="1" x14ac:dyDescent="0.35">
      <c r="B42" s="143"/>
      <c r="C42" s="157"/>
      <c r="D42" s="55">
        <v>64</v>
      </c>
      <c r="E42" s="55">
        <v>32</v>
      </c>
      <c r="F42" s="1">
        <v>1</v>
      </c>
      <c r="G42" s="1">
        <v>1</v>
      </c>
      <c r="H42" s="49">
        <v>1.41</v>
      </c>
      <c r="I42" s="48">
        <v>5.9390000000000001</v>
      </c>
      <c r="J42" s="49">
        <v>1.6684759741040884</v>
      </c>
      <c r="K42" s="49">
        <v>1.6920789725461201</v>
      </c>
      <c r="L42" s="49">
        <v>3.92</v>
      </c>
      <c r="M42" s="49">
        <v>5.55</v>
      </c>
      <c r="N42" s="49">
        <v>8.6</v>
      </c>
      <c r="O42" s="85">
        <f>AVERAGE(I42:M42)</f>
        <v>3.7539109893300422</v>
      </c>
      <c r="P42" s="131">
        <v>3.8660935638071723</v>
      </c>
    </row>
    <row r="43" spans="2:16" ht="15" thickBot="1" x14ac:dyDescent="0.35">
      <c r="B43" s="143"/>
      <c r="C43" s="157"/>
      <c r="D43" s="55">
        <v>132</v>
      </c>
      <c r="E43" s="55">
        <v>16</v>
      </c>
      <c r="F43" s="1">
        <v>1</v>
      </c>
      <c r="G43" s="1">
        <v>1</v>
      </c>
      <c r="H43" s="49">
        <v>0.99</v>
      </c>
      <c r="I43" s="48">
        <v>4.2584999999999997</v>
      </c>
      <c r="J43" s="49">
        <v>1.1670280275268965</v>
      </c>
      <c r="K43" s="49">
        <v>1.224982778992403</v>
      </c>
      <c r="L43" s="49">
        <v>2.52</v>
      </c>
      <c r="M43" s="49">
        <v>3.58</v>
      </c>
      <c r="N43" s="49">
        <v>7.3</v>
      </c>
      <c r="O43" s="85">
        <f>AVERAGE(I43:M43)</f>
        <v>2.5501021613038599</v>
      </c>
      <c r="P43" s="131">
        <v>2.8357444009313286</v>
      </c>
    </row>
    <row r="44" spans="2:16" ht="15" thickBot="1" x14ac:dyDescent="0.35">
      <c r="B44" s="143"/>
      <c r="C44" s="156">
        <v>120</v>
      </c>
      <c r="D44" s="2">
        <v>32</v>
      </c>
      <c r="E44" s="2">
        <v>32</v>
      </c>
      <c r="F44" s="1">
        <v>4</v>
      </c>
      <c r="G44" s="1">
        <v>1</v>
      </c>
      <c r="H44" s="49"/>
      <c r="I44" s="46">
        <v>3.8391000000000002</v>
      </c>
      <c r="J44" s="49">
        <v>3.8539230827435462</v>
      </c>
      <c r="K44" s="49">
        <v>4.2364328758119738</v>
      </c>
      <c r="L44" s="49">
        <v>6.55</v>
      </c>
      <c r="M44" s="49">
        <v>10.039999999999999</v>
      </c>
      <c r="N44" s="49"/>
      <c r="O44" s="85">
        <f>AVERAGE(J44:L44)</f>
        <v>4.8801186528518405</v>
      </c>
      <c r="P44" s="131">
        <v>6.17008898963888</v>
      </c>
    </row>
    <row r="45" spans="2:16" ht="15" thickBot="1" x14ac:dyDescent="0.35">
      <c r="B45" s="143"/>
      <c r="C45" s="157"/>
      <c r="D45" s="1">
        <v>64</v>
      </c>
      <c r="E45" s="87">
        <v>16</v>
      </c>
      <c r="F45" s="1">
        <v>1</v>
      </c>
      <c r="G45" s="1">
        <v>1</v>
      </c>
      <c r="H45" s="49">
        <v>1.52</v>
      </c>
      <c r="I45" s="46">
        <v>6.0834999999999999</v>
      </c>
      <c r="J45" s="49">
        <v>2.4823038290804709</v>
      </c>
      <c r="K45" s="49">
        <v>2.7765036954242102</v>
      </c>
      <c r="L45" s="49">
        <v>4.58</v>
      </c>
      <c r="M45" s="49">
        <v>6.45</v>
      </c>
      <c r="N45" s="49">
        <v>12.3</v>
      </c>
      <c r="O45" s="84">
        <f>AVERAGE(I45:M45)</f>
        <v>4.474461504900936</v>
      </c>
      <c r="P45" s="131">
        <v>5.018134587417447</v>
      </c>
    </row>
    <row r="46" spans="2:16" ht="15" thickBot="1" x14ac:dyDescent="0.35">
      <c r="B46" s="144"/>
      <c r="C46" s="158"/>
      <c r="D46" s="107">
        <v>128</v>
      </c>
      <c r="E46" s="113">
        <v>8</v>
      </c>
      <c r="F46" s="107">
        <v>1</v>
      </c>
      <c r="G46" s="107">
        <v>1</v>
      </c>
      <c r="H46" s="118">
        <v>1.04</v>
      </c>
      <c r="I46" s="108">
        <v>4.1965000000000003</v>
      </c>
      <c r="J46" s="118"/>
      <c r="K46" s="118"/>
      <c r="L46" s="118"/>
      <c r="M46" s="118"/>
      <c r="N46" s="118"/>
      <c r="O46" s="84">
        <f>AVERAGE(H46:N46)</f>
        <v>2.6182500000000002</v>
      </c>
      <c r="P46" s="131" t="s">
        <v>94</v>
      </c>
    </row>
    <row r="47" spans="2:16" ht="14.5" x14ac:dyDescent="0.3">
      <c r="B47" s="123" t="s">
        <v>98</v>
      </c>
    </row>
    <row r="48" spans="2:16" ht="14.5" x14ac:dyDescent="0.3">
      <c r="B48" s="123" t="s">
        <v>96</v>
      </c>
    </row>
    <row r="49" spans="2:15" ht="14.5" thickBot="1" x14ac:dyDescent="0.3"/>
    <row r="50" spans="2:15" ht="26.5" thickBot="1" x14ac:dyDescent="0.3">
      <c r="B50" s="155" t="s">
        <v>16</v>
      </c>
      <c r="C50" s="155" t="s">
        <v>1</v>
      </c>
      <c r="D50" s="155" t="s">
        <v>2</v>
      </c>
      <c r="E50" s="167" t="s">
        <v>4</v>
      </c>
      <c r="F50" s="155" t="s">
        <v>13</v>
      </c>
      <c r="G50" s="155" t="s">
        <v>6</v>
      </c>
      <c r="H50" s="52" t="s">
        <v>32</v>
      </c>
      <c r="I50" s="52" t="s">
        <v>9</v>
      </c>
      <c r="J50" s="146" t="s">
        <v>15</v>
      </c>
      <c r="K50" s="147"/>
      <c r="L50" s="147"/>
      <c r="M50" s="148"/>
      <c r="N50" s="61" t="s">
        <v>93</v>
      </c>
      <c r="O50" s="161" t="s">
        <v>99</v>
      </c>
    </row>
    <row r="51" spans="2:15" ht="14.5" thickBot="1" x14ac:dyDescent="0.3">
      <c r="B51" s="143"/>
      <c r="C51" s="143"/>
      <c r="D51" s="143"/>
      <c r="E51" s="145"/>
      <c r="F51" s="143"/>
      <c r="G51" s="143"/>
      <c r="H51" s="152" t="s">
        <v>11</v>
      </c>
      <c r="I51" s="153"/>
      <c r="J51" s="153"/>
      <c r="K51" s="153"/>
      <c r="L51" s="153"/>
      <c r="M51" s="154"/>
      <c r="N51" s="62" t="s">
        <v>55</v>
      </c>
      <c r="O51" s="162"/>
    </row>
    <row r="52" spans="2:15" ht="39.5" thickBot="1" x14ac:dyDescent="0.3">
      <c r="B52" s="143"/>
      <c r="C52" s="143"/>
      <c r="D52" s="143" t="s">
        <v>3</v>
      </c>
      <c r="E52" s="57" t="s">
        <v>5</v>
      </c>
      <c r="F52" s="143"/>
      <c r="G52" s="53" t="s">
        <v>7</v>
      </c>
      <c r="H52" s="32" t="s">
        <v>39</v>
      </c>
      <c r="I52" s="32" t="s">
        <v>39</v>
      </c>
      <c r="J52" s="32" t="s">
        <v>66</v>
      </c>
      <c r="K52" s="32" t="s">
        <v>67</v>
      </c>
      <c r="L52" s="32" t="s">
        <v>68</v>
      </c>
      <c r="M52" s="32" t="s">
        <v>69</v>
      </c>
      <c r="N52" s="63" t="s">
        <v>54</v>
      </c>
      <c r="O52" s="162"/>
    </row>
    <row r="53" spans="2:15" ht="14.5" thickBot="1" x14ac:dyDescent="0.3">
      <c r="B53" s="144"/>
      <c r="C53" s="144"/>
      <c r="D53" s="144"/>
      <c r="E53" s="12"/>
      <c r="F53" s="144"/>
      <c r="G53" s="54" t="s">
        <v>8</v>
      </c>
      <c r="H53" s="32" t="s">
        <v>38</v>
      </c>
      <c r="I53" s="32" t="s">
        <v>38</v>
      </c>
      <c r="J53" s="32" t="s">
        <v>38</v>
      </c>
      <c r="K53" s="32" t="s">
        <v>38</v>
      </c>
      <c r="L53" s="32" t="s">
        <v>38</v>
      </c>
      <c r="M53" s="32" t="s">
        <v>38</v>
      </c>
      <c r="N53" s="81" t="s">
        <v>38</v>
      </c>
      <c r="O53" s="163"/>
    </row>
    <row r="54" spans="2:15" ht="15" thickBot="1" x14ac:dyDescent="0.35">
      <c r="B54" s="143" t="s">
        <v>60</v>
      </c>
      <c r="C54" s="139">
        <v>15</v>
      </c>
      <c r="D54" s="75">
        <v>24</v>
      </c>
      <c r="E54" s="75">
        <v>256</v>
      </c>
      <c r="F54" s="4">
        <v>4</v>
      </c>
      <c r="G54" s="4">
        <v>1</v>
      </c>
      <c r="H54" s="28"/>
      <c r="I54" s="26">
        <v>52.741599999999998</v>
      </c>
      <c r="J54" s="31">
        <v>5.3351144853143939</v>
      </c>
      <c r="K54" s="28">
        <v>5.6303449912302446</v>
      </c>
      <c r="L54" s="28">
        <v>8.35</v>
      </c>
      <c r="M54" s="28">
        <v>11.93</v>
      </c>
      <c r="N54" s="85">
        <f>AVERAGE(K54:M54)</f>
        <v>8.6367816637434149</v>
      </c>
      <c r="O54" s="131">
        <v>8.7725718953089284</v>
      </c>
    </row>
    <row r="55" spans="2:15" ht="15" thickBot="1" x14ac:dyDescent="0.35">
      <c r="B55" s="143"/>
      <c r="C55" s="140"/>
      <c r="D55" s="74">
        <v>52</v>
      </c>
      <c r="E55" s="74">
        <v>128</v>
      </c>
      <c r="F55" s="22">
        <v>1</v>
      </c>
      <c r="G55" s="8">
        <v>1</v>
      </c>
      <c r="H55" s="29">
        <v>1.82</v>
      </c>
      <c r="I55" s="26">
        <v>35.509599999999999</v>
      </c>
      <c r="J55" s="31">
        <v>5.1280401647396996</v>
      </c>
      <c r="K55" s="28">
        <v>4.9320457489979299</v>
      </c>
      <c r="L55" s="28">
        <v>8.31</v>
      </c>
      <c r="M55" s="28">
        <v>8.9499999999999993</v>
      </c>
      <c r="N55" s="85">
        <f>AVERAGE(J55,L55:M55)</f>
        <v>7.4626800549132328</v>
      </c>
      <c r="O55" s="131">
        <v>7.4288976522896037</v>
      </c>
    </row>
    <row r="56" spans="2:15" ht="15" thickBot="1" x14ac:dyDescent="0.35">
      <c r="B56" s="143"/>
      <c r="C56" s="141"/>
      <c r="D56" s="74">
        <v>104</v>
      </c>
      <c r="E56" s="74">
        <v>64</v>
      </c>
      <c r="F56" s="22">
        <v>1</v>
      </c>
      <c r="G56" s="8">
        <v>1</v>
      </c>
      <c r="H56" s="29">
        <v>1.2</v>
      </c>
      <c r="I56" s="26">
        <v>29.847200000000001</v>
      </c>
      <c r="J56" s="31">
        <v>3.8524926820536698</v>
      </c>
      <c r="K56" s="28">
        <v>3.75512007227172</v>
      </c>
      <c r="L56" s="28">
        <v>5.79</v>
      </c>
      <c r="M56" s="28">
        <v>6.64</v>
      </c>
      <c r="N56" s="85">
        <f>AVERAGE(J56:M56)</f>
        <v>5.0094031885813477</v>
      </c>
      <c r="O56" s="131">
        <v>5.0271521257208986</v>
      </c>
    </row>
    <row r="57" spans="2:15" ht="15" thickBot="1" x14ac:dyDescent="0.35">
      <c r="B57" s="143"/>
      <c r="C57" s="139">
        <v>30</v>
      </c>
      <c r="D57" s="74">
        <v>24</v>
      </c>
      <c r="E57" s="74">
        <v>128</v>
      </c>
      <c r="F57" s="22">
        <v>4</v>
      </c>
      <c r="G57" s="22">
        <v>1</v>
      </c>
      <c r="H57" s="28"/>
      <c r="I57" s="26">
        <v>24.183599999999998</v>
      </c>
      <c r="J57" s="31">
        <v>3.0611452750422332</v>
      </c>
      <c r="K57" s="28">
        <v>3.3261204857291884</v>
      </c>
      <c r="L57" s="28">
        <v>8.06</v>
      </c>
      <c r="M57" s="28">
        <v>10.55</v>
      </c>
      <c r="N57" s="85">
        <f>AVERAGE(K57:M57)</f>
        <v>7.3120401619097306</v>
      </c>
      <c r="O57" s="131">
        <v>6.9513731521542841</v>
      </c>
    </row>
    <row r="58" spans="2:15" ht="15" thickBot="1" x14ac:dyDescent="0.35">
      <c r="B58" s="143"/>
      <c r="C58" s="140"/>
      <c r="D58" s="76">
        <v>48</v>
      </c>
      <c r="E58" s="74">
        <v>64</v>
      </c>
      <c r="F58" s="22">
        <v>1</v>
      </c>
      <c r="G58" s="8">
        <v>1</v>
      </c>
      <c r="H58" s="29">
        <v>1.76</v>
      </c>
      <c r="I58" s="26">
        <v>33.0396</v>
      </c>
      <c r="J58" s="132">
        <v>2.8707905274489081</v>
      </c>
      <c r="K58" s="28">
        <v>3.1420554722129146</v>
      </c>
      <c r="L58" s="28">
        <v>6.15</v>
      </c>
      <c r="M58" s="28">
        <v>8.48</v>
      </c>
      <c r="N58" s="85">
        <f>AVERAGE(J58:M58)</f>
        <v>5.1607114999154557</v>
      </c>
      <c r="O58" s="131">
        <v>6.5473409999436383</v>
      </c>
    </row>
    <row r="59" spans="2:15" ht="15" thickBot="1" x14ac:dyDescent="0.35">
      <c r="B59" s="143"/>
      <c r="C59" s="141"/>
      <c r="D59" s="99">
        <v>132</v>
      </c>
      <c r="E59" s="100">
        <v>16</v>
      </c>
      <c r="F59" s="101">
        <v>1</v>
      </c>
      <c r="G59" s="102">
        <v>1</v>
      </c>
      <c r="H59" s="104">
        <v>1.03</v>
      </c>
      <c r="I59" s="109">
        <v>12.2615</v>
      </c>
      <c r="J59" s="121"/>
      <c r="K59" s="104"/>
      <c r="L59" s="104"/>
      <c r="M59" s="104"/>
      <c r="N59" s="85">
        <f>AVERAGE(H59:M59)</f>
        <v>6.6457499999999996</v>
      </c>
      <c r="O59" s="131" t="s">
        <v>94</v>
      </c>
    </row>
    <row r="60" spans="2:15" ht="15" thickBot="1" x14ac:dyDescent="0.35">
      <c r="B60" s="143"/>
      <c r="C60" s="139">
        <v>60</v>
      </c>
      <c r="D60" s="74">
        <v>24</v>
      </c>
      <c r="E60" s="74">
        <v>64</v>
      </c>
      <c r="F60" s="22">
        <v>4</v>
      </c>
      <c r="G60" s="22">
        <v>1</v>
      </c>
      <c r="H60" s="28"/>
      <c r="I60" s="26">
        <v>15.202199999999999</v>
      </c>
      <c r="J60" s="133">
        <v>4.146335284632169</v>
      </c>
      <c r="K60" s="28">
        <v>4.1460567237522898</v>
      </c>
      <c r="L60" s="28">
        <v>8.19</v>
      </c>
      <c r="M60" s="28">
        <v>12.07</v>
      </c>
      <c r="N60" s="85">
        <f>AVERAGE(J60:M60)</f>
        <v>7.1380980020961147</v>
      </c>
      <c r="O60" s="131">
        <v>7.4325784016768921</v>
      </c>
    </row>
    <row r="61" spans="2:15" ht="15" thickBot="1" x14ac:dyDescent="0.35">
      <c r="B61" s="86"/>
      <c r="C61" s="140"/>
      <c r="D61" s="100">
        <v>64</v>
      </c>
      <c r="E61" s="100">
        <v>32</v>
      </c>
      <c r="F61" s="101">
        <v>1</v>
      </c>
      <c r="G61" s="101">
        <v>1</v>
      </c>
      <c r="H61" s="104">
        <v>1.39</v>
      </c>
      <c r="I61" s="109">
        <v>16.109000000000002</v>
      </c>
      <c r="J61" s="109"/>
      <c r="K61" s="104"/>
      <c r="L61" s="104"/>
      <c r="M61" s="104"/>
      <c r="N61" s="85">
        <f t="shared" ref="N61:N62" si="2">AVERAGE(H61:M61)</f>
        <v>8.7495000000000012</v>
      </c>
      <c r="O61" s="131" t="s">
        <v>94</v>
      </c>
    </row>
    <row r="62" spans="2:15" ht="15" thickBot="1" x14ac:dyDescent="0.35">
      <c r="B62" s="86"/>
      <c r="C62" s="141"/>
      <c r="D62" s="100">
        <v>132</v>
      </c>
      <c r="E62" s="100">
        <v>16</v>
      </c>
      <c r="F62" s="101">
        <v>1</v>
      </c>
      <c r="G62" s="101">
        <v>1</v>
      </c>
      <c r="H62" s="104">
        <v>0.99</v>
      </c>
      <c r="I62" s="109">
        <v>10.4023</v>
      </c>
      <c r="J62" s="119"/>
      <c r="K62" s="104"/>
      <c r="L62" s="104"/>
      <c r="M62" s="104"/>
      <c r="N62" s="85">
        <f t="shared" si="2"/>
        <v>5.6961500000000003</v>
      </c>
      <c r="O62" s="131" t="s">
        <v>94</v>
      </c>
    </row>
    <row r="63" spans="2:15" ht="15" thickBot="1" x14ac:dyDescent="0.35">
      <c r="B63" s="155" t="s">
        <v>14</v>
      </c>
      <c r="C63" s="156">
        <v>60</v>
      </c>
      <c r="D63" s="55">
        <v>24</v>
      </c>
      <c r="E63" s="55">
        <v>64</v>
      </c>
      <c r="F63" s="1">
        <v>4</v>
      </c>
      <c r="G63" s="1">
        <v>1</v>
      </c>
      <c r="H63" s="28"/>
      <c r="I63" s="26">
        <v>15.2135</v>
      </c>
      <c r="J63" s="28">
        <v>4.146335284632169</v>
      </c>
      <c r="K63" s="28">
        <v>4.0884058330582729</v>
      </c>
      <c r="L63" s="28">
        <v>8.35</v>
      </c>
      <c r="M63" s="28">
        <v>11.51</v>
      </c>
      <c r="N63" s="85">
        <f>AVERAGE(J63,L63:M63)</f>
        <v>8.0021117615440556</v>
      </c>
      <c r="O63" s="131">
        <v>7.3370282235380886</v>
      </c>
    </row>
    <row r="64" spans="2:15" ht="15" thickBot="1" x14ac:dyDescent="0.35">
      <c r="B64" s="143"/>
      <c r="C64" s="157"/>
      <c r="D64" s="55">
        <v>64</v>
      </c>
      <c r="E64" s="55">
        <v>32</v>
      </c>
      <c r="F64" s="1">
        <v>1</v>
      </c>
      <c r="G64" s="1">
        <v>1</v>
      </c>
      <c r="H64" s="29">
        <v>1.39</v>
      </c>
      <c r="I64" s="26">
        <v>22.987400000000001</v>
      </c>
      <c r="J64" s="28">
        <v>2.4961389666171501</v>
      </c>
      <c r="K64" s="28">
        <v>2.5625692132746298</v>
      </c>
      <c r="L64" s="28">
        <v>6</v>
      </c>
      <c r="M64" s="28">
        <v>7.7</v>
      </c>
      <c r="N64" s="85">
        <f>AVERAGE(J64:M64)</f>
        <v>4.689677044972945</v>
      </c>
      <c r="O64" s="131">
        <v>5.794418029981963</v>
      </c>
    </row>
    <row r="65" spans="2:15" ht="15" thickBot="1" x14ac:dyDescent="0.35">
      <c r="B65" s="143"/>
      <c r="C65" s="157"/>
      <c r="D65" s="2">
        <v>132</v>
      </c>
      <c r="E65" s="55">
        <v>16</v>
      </c>
      <c r="F65" s="1">
        <v>1</v>
      </c>
      <c r="G65" s="1">
        <v>1</v>
      </c>
      <c r="H65" s="29">
        <v>0.99</v>
      </c>
      <c r="I65" s="26">
        <v>13.2819</v>
      </c>
      <c r="J65" s="28">
        <v>1.6164983400558901</v>
      </c>
      <c r="K65" s="28">
        <v>1.7409083253344544</v>
      </c>
      <c r="L65" s="28">
        <v>3.45</v>
      </c>
      <c r="M65" s="28">
        <v>5.53</v>
      </c>
      <c r="N65" s="85">
        <f>AVERAGE(J65:M65)</f>
        <v>3.0843516663475863</v>
      </c>
      <c r="O65" s="131">
        <v>3.6492511108983909</v>
      </c>
    </row>
    <row r="66" spans="2:15" ht="15" thickBot="1" x14ac:dyDescent="0.35">
      <c r="B66" s="143"/>
      <c r="C66" s="156">
        <v>120</v>
      </c>
      <c r="D66" s="1">
        <v>32</v>
      </c>
      <c r="E66" s="2">
        <v>32</v>
      </c>
      <c r="F66" s="1">
        <v>4</v>
      </c>
      <c r="G66" s="1">
        <v>1</v>
      </c>
      <c r="H66" s="28"/>
      <c r="I66" s="25">
        <v>8.8895</v>
      </c>
      <c r="J66" s="28">
        <v>4.1079383547607069</v>
      </c>
      <c r="K66" s="28">
        <v>5.2070864137163317</v>
      </c>
      <c r="L66" s="28">
        <v>9.32</v>
      </c>
      <c r="M66" s="28">
        <v>11.45</v>
      </c>
      <c r="N66" s="85">
        <f>AVERAGE(K66:M66)</f>
        <v>8.6590288045721113</v>
      </c>
      <c r="O66" s="131">
        <v>7.5212561921192593</v>
      </c>
    </row>
    <row r="67" spans="2:15" ht="15" thickBot="1" x14ac:dyDescent="0.35">
      <c r="B67" s="143"/>
      <c r="C67" s="157"/>
      <c r="D67" s="1">
        <v>64</v>
      </c>
      <c r="E67" s="87">
        <v>16</v>
      </c>
      <c r="F67" s="1">
        <v>1</v>
      </c>
      <c r="G67" s="1">
        <v>1</v>
      </c>
      <c r="H67" s="29">
        <v>1.54</v>
      </c>
      <c r="I67" s="25">
        <v>15.2592</v>
      </c>
      <c r="J67" s="28">
        <v>3.6177267570010199</v>
      </c>
      <c r="K67" s="28">
        <v>3.82649116438823</v>
      </c>
      <c r="L67" s="28">
        <v>7.04</v>
      </c>
      <c r="M67" s="28">
        <v>8.67</v>
      </c>
      <c r="N67" s="84">
        <f>AVERAGE(J67:M67)</f>
        <v>5.7885544803473117</v>
      </c>
      <c r="O67" s="131">
        <v>4.9388435842778504</v>
      </c>
    </row>
    <row r="68" spans="2:15" ht="15" thickBot="1" x14ac:dyDescent="0.35">
      <c r="B68" s="144"/>
      <c r="C68" s="158"/>
      <c r="D68" s="107">
        <v>128</v>
      </c>
      <c r="E68" s="113">
        <v>8</v>
      </c>
      <c r="F68" s="107">
        <v>1</v>
      </c>
      <c r="G68" s="107">
        <v>1</v>
      </c>
      <c r="H68" s="104">
        <v>1.04</v>
      </c>
      <c r="I68" s="114">
        <v>9.7921999999999993</v>
      </c>
      <c r="J68" s="104"/>
      <c r="K68" s="104"/>
      <c r="L68" s="104"/>
      <c r="M68" s="104"/>
      <c r="N68" s="85">
        <f>AVERAGE(H68:M68)</f>
        <v>5.4161000000000001</v>
      </c>
      <c r="O68" s="131" t="s">
        <v>94</v>
      </c>
    </row>
    <row r="69" spans="2:15" ht="14.5" x14ac:dyDescent="0.3">
      <c r="B69" s="123" t="s">
        <v>98</v>
      </c>
    </row>
    <row r="70" spans="2:15" ht="14.5" x14ac:dyDescent="0.3">
      <c r="B70" s="123" t="s">
        <v>96</v>
      </c>
    </row>
  </sheetData>
  <mergeCells count="53">
    <mergeCell ref="B63:B68"/>
    <mergeCell ref="C63:C65"/>
    <mergeCell ref="C66:C68"/>
    <mergeCell ref="B50:B53"/>
    <mergeCell ref="C50:C53"/>
    <mergeCell ref="B54:B60"/>
    <mergeCell ref="C54:C56"/>
    <mergeCell ref="C57:C59"/>
    <mergeCell ref="C60:C62"/>
    <mergeCell ref="B32:B38"/>
    <mergeCell ref="C32:C34"/>
    <mergeCell ref="B41:B46"/>
    <mergeCell ref="C41:C43"/>
    <mergeCell ref="C44:C46"/>
    <mergeCell ref="C35:C37"/>
    <mergeCell ref="C38:C40"/>
    <mergeCell ref="F4:F7"/>
    <mergeCell ref="C11:C13"/>
    <mergeCell ref="C14:C16"/>
    <mergeCell ref="F28:F31"/>
    <mergeCell ref="G28:G29"/>
    <mergeCell ref="B17:B22"/>
    <mergeCell ref="C17:C19"/>
    <mergeCell ref="C20:C22"/>
    <mergeCell ref="H51:M51"/>
    <mergeCell ref="J4:M4"/>
    <mergeCell ref="J28:M28"/>
    <mergeCell ref="J50:M50"/>
    <mergeCell ref="D30:D31"/>
    <mergeCell ref="F50:F53"/>
    <mergeCell ref="G50:G51"/>
    <mergeCell ref="D52:D53"/>
    <mergeCell ref="D50:D51"/>
    <mergeCell ref="E50:E51"/>
    <mergeCell ref="B28:B31"/>
    <mergeCell ref="C28:C31"/>
    <mergeCell ref="D28:D29"/>
    <mergeCell ref="P4:P7"/>
    <mergeCell ref="P28:P31"/>
    <mergeCell ref="O50:O53"/>
    <mergeCell ref="B3:O3"/>
    <mergeCell ref="B27:O27"/>
    <mergeCell ref="H5:N5"/>
    <mergeCell ref="H29:N29"/>
    <mergeCell ref="B4:B7"/>
    <mergeCell ref="C4:C7"/>
    <mergeCell ref="D4:D5"/>
    <mergeCell ref="E4:E5"/>
    <mergeCell ref="G4:G5"/>
    <mergeCell ref="D6:D7"/>
    <mergeCell ref="B8:B14"/>
    <mergeCell ref="C8:C10"/>
    <mergeCell ref="E28:E2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43"/>
  <sheetViews>
    <sheetView zoomScale="85" zoomScaleNormal="85" workbookViewId="0">
      <selection activeCell="P4" sqref="P4"/>
    </sheetView>
  </sheetViews>
  <sheetFormatPr defaultRowHeight="14" x14ac:dyDescent="0.25"/>
  <sheetData>
    <row r="2" spans="3:13" ht="14.5" x14ac:dyDescent="0.3">
      <c r="C2" s="58" t="s">
        <v>88</v>
      </c>
    </row>
    <row r="3" spans="3:13" ht="14.5" thickBot="1" x14ac:dyDescent="0.3"/>
    <row r="4" spans="3:13" ht="39" x14ac:dyDescent="0.25">
      <c r="C4" s="155" t="s">
        <v>1</v>
      </c>
      <c r="D4" s="155" t="s">
        <v>76</v>
      </c>
      <c r="E4" s="93" t="s">
        <v>2</v>
      </c>
      <c r="F4" s="93" t="s">
        <v>77</v>
      </c>
      <c r="G4" s="155" t="s">
        <v>78</v>
      </c>
      <c r="H4" s="93" t="s">
        <v>6</v>
      </c>
      <c r="I4" s="93" t="s">
        <v>79</v>
      </c>
      <c r="J4" s="167" t="s">
        <v>81</v>
      </c>
      <c r="K4" s="171"/>
      <c r="L4" s="167" t="s">
        <v>83</v>
      </c>
      <c r="M4" s="171"/>
    </row>
    <row r="5" spans="3:13" ht="78.5" thickBot="1" x14ac:dyDescent="0.3">
      <c r="C5" s="143"/>
      <c r="D5" s="143"/>
      <c r="E5" s="94" t="s">
        <v>3</v>
      </c>
      <c r="F5" s="94" t="s">
        <v>5</v>
      </c>
      <c r="G5" s="143"/>
      <c r="H5" s="94" t="s">
        <v>7</v>
      </c>
      <c r="I5" s="94" t="s">
        <v>80</v>
      </c>
      <c r="J5" s="172" t="s">
        <v>82</v>
      </c>
      <c r="K5" s="173"/>
      <c r="L5" s="172" t="s">
        <v>84</v>
      </c>
      <c r="M5" s="173"/>
    </row>
    <row r="6" spans="3:13" ht="14.5" thickBot="1" x14ac:dyDescent="0.3">
      <c r="C6" s="144"/>
      <c r="D6" s="144"/>
      <c r="E6" s="95"/>
      <c r="F6" s="95"/>
      <c r="G6" s="144"/>
      <c r="H6" s="3" t="s">
        <v>8</v>
      </c>
      <c r="I6" s="96"/>
      <c r="J6" s="3" t="s">
        <v>85</v>
      </c>
      <c r="K6" s="3" t="s">
        <v>86</v>
      </c>
      <c r="L6" s="3" t="s">
        <v>85</v>
      </c>
      <c r="M6" s="3" t="s">
        <v>86</v>
      </c>
    </row>
    <row r="7" spans="3:13" ht="14.5" thickBot="1" x14ac:dyDescent="0.3">
      <c r="C7" s="139">
        <v>15</v>
      </c>
      <c r="D7" s="139">
        <v>2</v>
      </c>
      <c r="E7" s="139">
        <v>24</v>
      </c>
      <c r="F7" s="139">
        <v>256</v>
      </c>
      <c r="G7" s="139">
        <v>4</v>
      </c>
      <c r="H7" s="139">
        <v>1</v>
      </c>
      <c r="I7" s="4">
        <v>0</v>
      </c>
      <c r="J7" s="4">
        <v>-3.43</v>
      </c>
      <c r="K7" s="4">
        <v>3.1465000000000001</v>
      </c>
      <c r="L7" s="4">
        <v>-3.3990999999999998</v>
      </c>
      <c r="M7" s="4">
        <v>3.2850999999999999</v>
      </c>
    </row>
    <row r="8" spans="3:13" ht="14.5" thickBot="1" x14ac:dyDescent="0.3">
      <c r="C8" s="140"/>
      <c r="D8" s="140"/>
      <c r="E8" s="140"/>
      <c r="F8" s="140"/>
      <c r="G8" s="140"/>
      <c r="H8" s="140"/>
      <c r="I8" s="4">
        <v>10</v>
      </c>
      <c r="J8" s="4">
        <v>-13.098000000000001</v>
      </c>
      <c r="K8" s="4">
        <v>13.045199999999999</v>
      </c>
      <c r="L8" s="4">
        <v>-13.167199999999999</v>
      </c>
      <c r="M8" s="4">
        <v>13.0822</v>
      </c>
    </row>
    <row r="9" spans="3:13" ht="14.5" thickBot="1" x14ac:dyDescent="0.3">
      <c r="C9" s="140"/>
      <c r="D9" s="140"/>
      <c r="E9" s="141"/>
      <c r="F9" s="141"/>
      <c r="G9" s="141"/>
      <c r="H9" s="141"/>
      <c r="I9" s="4">
        <v>30</v>
      </c>
      <c r="J9" s="4">
        <v>-38.014400000000002</v>
      </c>
      <c r="K9" s="4">
        <v>38.124000000000002</v>
      </c>
      <c r="L9" s="4">
        <v>-37.971499999999999</v>
      </c>
      <c r="M9" s="4">
        <v>37.717399999999998</v>
      </c>
    </row>
    <row r="10" spans="3:13" ht="14.5" thickBot="1" x14ac:dyDescent="0.3">
      <c r="C10" s="140"/>
      <c r="D10" s="140"/>
      <c r="E10" s="139">
        <v>52</v>
      </c>
      <c r="F10" s="139">
        <v>128</v>
      </c>
      <c r="G10" s="139">
        <v>1</v>
      </c>
      <c r="H10" s="168">
        <v>1</v>
      </c>
      <c r="I10" s="4">
        <v>0</v>
      </c>
      <c r="J10" s="4">
        <v>-5.4249000000000001</v>
      </c>
      <c r="K10" s="4">
        <v>5.1760000000000002</v>
      </c>
      <c r="L10" s="4">
        <v>-4.8311000000000002</v>
      </c>
      <c r="M10" s="4">
        <v>5.1138000000000003</v>
      </c>
    </row>
    <row r="11" spans="3:13" ht="14.5" thickBot="1" x14ac:dyDescent="0.3">
      <c r="C11" s="140"/>
      <c r="D11" s="140"/>
      <c r="E11" s="140"/>
      <c r="F11" s="140"/>
      <c r="G11" s="140"/>
      <c r="H11" s="169"/>
      <c r="I11" s="4">
        <v>10</v>
      </c>
      <c r="J11" s="4">
        <v>-25.8386</v>
      </c>
      <c r="K11" s="4">
        <v>25.948799999999999</v>
      </c>
      <c r="L11" s="4">
        <v>-25.781600000000001</v>
      </c>
      <c r="M11" s="4">
        <v>25.605599999999999</v>
      </c>
    </row>
    <row r="12" spans="3:13" ht="14.5" thickBot="1" x14ac:dyDescent="0.3">
      <c r="C12" s="140"/>
      <c r="D12" s="140"/>
      <c r="E12" s="141"/>
      <c r="F12" s="141"/>
      <c r="G12" s="141"/>
      <c r="H12" s="170"/>
      <c r="I12" s="4">
        <v>30</v>
      </c>
      <c r="J12" s="4">
        <v>-76.262600000000006</v>
      </c>
      <c r="K12" s="4">
        <v>75.429699999999997</v>
      </c>
      <c r="L12" s="4">
        <v>-76.104900000000001</v>
      </c>
      <c r="M12" s="4">
        <v>76.1096</v>
      </c>
    </row>
    <row r="13" spans="3:13" ht="14.5" thickBot="1" x14ac:dyDescent="0.3">
      <c r="C13" s="140"/>
      <c r="D13" s="140"/>
      <c r="E13" s="139">
        <v>104</v>
      </c>
      <c r="F13" s="139">
        <v>64</v>
      </c>
      <c r="G13" s="139">
        <v>1</v>
      </c>
      <c r="H13" s="168">
        <v>1</v>
      </c>
      <c r="I13" s="4">
        <v>0</v>
      </c>
      <c r="J13" s="4">
        <v>-3.7850000000000001</v>
      </c>
      <c r="K13" s="4">
        <v>3.6766000000000001</v>
      </c>
      <c r="L13" s="4">
        <v>-3.6591999999999998</v>
      </c>
      <c r="M13" s="4">
        <v>3.7185000000000001</v>
      </c>
    </row>
    <row r="14" spans="3:13" ht="14.5" thickBot="1" x14ac:dyDescent="0.3">
      <c r="C14" s="140"/>
      <c r="D14" s="140"/>
      <c r="E14" s="140"/>
      <c r="F14" s="140"/>
      <c r="G14" s="140"/>
      <c r="H14" s="169"/>
      <c r="I14" s="4">
        <v>10</v>
      </c>
      <c r="J14" s="4">
        <v>-50.311500000000002</v>
      </c>
      <c r="K14" s="4">
        <v>50.997799999999998</v>
      </c>
      <c r="L14" s="4">
        <v>-50.934600000000003</v>
      </c>
      <c r="M14" s="4">
        <v>50.528100000000002</v>
      </c>
    </row>
    <row r="15" spans="3:13" ht="14.5" thickBot="1" x14ac:dyDescent="0.3">
      <c r="C15" s="140"/>
      <c r="D15" s="141"/>
      <c r="E15" s="141"/>
      <c r="F15" s="141"/>
      <c r="G15" s="141"/>
      <c r="H15" s="170"/>
      <c r="I15" s="4">
        <v>30</v>
      </c>
      <c r="J15" s="4">
        <v>-150.39070000000001</v>
      </c>
      <c r="K15" s="4">
        <v>152.64500000000001</v>
      </c>
      <c r="L15" s="4">
        <v>-152.20910000000001</v>
      </c>
      <c r="M15" s="4">
        <v>151.33009999999999</v>
      </c>
    </row>
    <row r="16" spans="3:13" ht="14.5" thickBot="1" x14ac:dyDescent="0.3">
      <c r="C16" s="140"/>
      <c r="D16" s="139">
        <v>4</v>
      </c>
      <c r="E16" s="139">
        <v>24</v>
      </c>
      <c r="F16" s="139">
        <v>256</v>
      </c>
      <c r="G16" s="139">
        <v>4</v>
      </c>
      <c r="H16" s="139">
        <v>1</v>
      </c>
      <c r="I16" s="4">
        <v>0</v>
      </c>
      <c r="J16" s="4">
        <v>-3.3039000000000001</v>
      </c>
      <c r="K16" s="4">
        <v>3.3656999999999999</v>
      </c>
      <c r="L16" s="4">
        <v>-3.4973999999999998</v>
      </c>
      <c r="M16" s="4">
        <v>3.3260999999999998</v>
      </c>
    </row>
    <row r="17" spans="3:13" ht="14.5" thickBot="1" x14ac:dyDescent="0.3">
      <c r="C17" s="140"/>
      <c r="D17" s="140"/>
      <c r="E17" s="140"/>
      <c r="F17" s="140"/>
      <c r="G17" s="140"/>
      <c r="H17" s="140"/>
      <c r="I17" s="4">
        <v>10</v>
      </c>
      <c r="J17" s="4">
        <v>-13.2597</v>
      </c>
      <c r="K17" s="4">
        <v>13.0465</v>
      </c>
      <c r="L17" s="4">
        <v>-12.986499999999999</v>
      </c>
      <c r="M17" s="4">
        <v>13.1022</v>
      </c>
    </row>
    <row r="18" spans="3:13" ht="14.5" thickBot="1" x14ac:dyDescent="0.3">
      <c r="C18" s="140"/>
      <c r="D18" s="140"/>
      <c r="E18" s="141"/>
      <c r="F18" s="141"/>
      <c r="G18" s="141"/>
      <c r="H18" s="141"/>
      <c r="I18" s="4">
        <v>30</v>
      </c>
      <c r="J18" s="4">
        <v>-37.7498</v>
      </c>
      <c r="K18" s="4">
        <v>37.939799999999998</v>
      </c>
      <c r="L18" s="4">
        <v>-37.875999999999998</v>
      </c>
      <c r="M18" s="4">
        <v>38.224699999999999</v>
      </c>
    </row>
    <row r="19" spans="3:13" ht="14.5" thickBot="1" x14ac:dyDescent="0.3">
      <c r="C19" s="140"/>
      <c r="D19" s="140"/>
      <c r="E19" s="139">
        <v>52</v>
      </c>
      <c r="F19" s="139">
        <v>128</v>
      </c>
      <c r="G19" s="139">
        <v>1</v>
      </c>
      <c r="H19" s="168">
        <v>1</v>
      </c>
      <c r="I19" s="4">
        <v>0</v>
      </c>
      <c r="J19" s="4">
        <v>-5.3823999999999996</v>
      </c>
      <c r="K19" s="4">
        <v>5.0907</v>
      </c>
      <c r="L19" s="4">
        <v>-5.2903000000000002</v>
      </c>
      <c r="M19" s="4">
        <v>5.1927000000000003</v>
      </c>
    </row>
    <row r="20" spans="3:13" ht="14.5" thickBot="1" x14ac:dyDescent="0.3">
      <c r="C20" s="140"/>
      <c r="D20" s="140"/>
      <c r="E20" s="140"/>
      <c r="F20" s="140"/>
      <c r="G20" s="140"/>
      <c r="H20" s="169"/>
      <c r="I20" s="4">
        <v>10</v>
      </c>
      <c r="J20" s="4">
        <v>-25.952500000000001</v>
      </c>
      <c r="K20" s="4">
        <v>25.662099999999999</v>
      </c>
      <c r="L20" s="4">
        <v>-25.865100000000002</v>
      </c>
      <c r="M20" s="4">
        <v>25.785599999999999</v>
      </c>
    </row>
    <row r="21" spans="3:13" ht="14.5" thickBot="1" x14ac:dyDescent="0.3">
      <c r="C21" s="140"/>
      <c r="D21" s="140"/>
      <c r="E21" s="141"/>
      <c r="F21" s="141"/>
      <c r="G21" s="141"/>
      <c r="H21" s="170"/>
      <c r="I21" s="4">
        <v>30</v>
      </c>
      <c r="J21" s="4">
        <v>-76.330799999999996</v>
      </c>
      <c r="K21" s="4">
        <v>75.782899999999998</v>
      </c>
      <c r="L21" s="4">
        <v>-75.798500000000004</v>
      </c>
      <c r="M21" s="4">
        <v>76.188900000000004</v>
      </c>
    </row>
    <row r="22" spans="3:13" ht="14.5" thickBot="1" x14ac:dyDescent="0.3">
      <c r="C22" s="140"/>
      <c r="D22" s="140"/>
      <c r="E22" s="139">
        <v>104</v>
      </c>
      <c r="F22" s="139">
        <v>64</v>
      </c>
      <c r="G22" s="139">
        <v>1</v>
      </c>
      <c r="H22" s="168">
        <v>1</v>
      </c>
      <c r="I22" s="4">
        <v>0</v>
      </c>
      <c r="J22" s="4">
        <v>-3.5021</v>
      </c>
      <c r="K22" s="4">
        <v>3.9081000000000001</v>
      </c>
      <c r="L22" s="4">
        <v>-3.5394999999999999</v>
      </c>
      <c r="M22" s="4">
        <v>3.7458999999999998</v>
      </c>
    </row>
    <row r="23" spans="3:13" ht="14.5" thickBot="1" x14ac:dyDescent="0.3">
      <c r="C23" s="140"/>
      <c r="D23" s="140"/>
      <c r="E23" s="140"/>
      <c r="F23" s="140"/>
      <c r="G23" s="140"/>
      <c r="H23" s="169"/>
      <c r="I23" s="4">
        <v>10</v>
      </c>
      <c r="J23" s="4">
        <v>-50.441600000000001</v>
      </c>
      <c r="K23" s="4">
        <v>50.717799999999997</v>
      </c>
      <c r="L23" s="4">
        <v>-51.041499999999999</v>
      </c>
      <c r="M23" s="4">
        <v>50.6541</v>
      </c>
    </row>
    <row r="24" spans="3:13" ht="14.5" thickBot="1" x14ac:dyDescent="0.3">
      <c r="C24" s="141"/>
      <c r="D24" s="141"/>
      <c r="E24" s="141"/>
      <c r="F24" s="141"/>
      <c r="G24" s="141"/>
      <c r="H24" s="170"/>
      <c r="I24" s="4">
        <v>30</v>
      </c>
      <c r="J24" s="4">
        <v>-151.7979</v>
      </c>
      <c r="K24" s="4">
        <v>152.37719999999999</v>
      </c>
      <c r="L24" s="4">
        <v>-150.685</v>
      </c>
      <c r="M24" s="4">
        <v>152.6669</v>
      </c>
    </row>
    <row r="25" spans="3:13" ht="14.5" thickBot="1" x14ac:dyDescent="0.3">
      <c r="C25" s="139">
        <v>30</v>
      </c>
      <c r="D25" s="139">
        <v>2</v>
      </c>
      <c r="E25" s="139">
        <v>24</v>
      </c>
      <c r="F25" s="139">
        <v>128</v>
      </c>
      <c r="G25" s="139">
        <v>4</v>
      </c>
      <c r="H25" s="139">
        <v>1</v>
      </c>
      <c r="I25" s="4">
        <v>0</v>
      </c>
      <c r="J25" s="4">
        <v>-3.3571</v>
      </c>
      <c r="K25" s="4">
        <v>3.2633999999999999</v>
      </c>
      <c r="L25" s="4">
        <v>-3.4436</v>
      </c>
      <c r="M25" s="4">
        <v>3.1602999999999999</v>
      </c>
    </row>
    <row r="26" spans="3:13" ht="14.5" thickBot="1" x14ac:dyDescent="0.3">
      <c r="C26" s="140"/>
      <c r="D26" s="140"/>
      <c r="E26" s="140"/>
      <c r="F26" s="140"/>
      <c r="G26" s="140"/>
      <c r="H26" s="140"/>
      <c r="I26" s="4">
        <v>10</v>
      </c>
      <c r="J26" s="4">
        <v>-25.474699999999999</v>
      </c>
      <c r="K26" s="4">
        <v>25.272099999999998</v>
      </c>
      <c r="L26" s="4">
        <v>-25.475999999999999</v>
      </c>
      <c r="M26" s="4">
        <v>25.3186</v>
      </c>
    </row>
    <row r="27" spans="3:13" ht="14.5" thickBot="1" x14ac:dyDescent="0.3">
      <c r="C27" s="140"/>
      <c r="D27" s="140"/>
      <c r="E27" s="141"/>
      <c r="F27" s="141"/>
      <c r="G27" s="141"/>
      <c r="H27" s="141"/>
      <c r="I27" s="4">
        <v>30</v>
      </c>
      <c r="J27" s="4">
        <v>-76.135000000000005</v>
      </c>
      <c r="K27" s="4">
        <v>75.761899999999997</v>
      </c>
      <c r="L27" s="4">
        <v>-76.475399999999993</v>
      </c>
      <c r="M27" s="4">
        <v>75.900400000000005</v>
      </c>
    </row>
    <row r="28" spans="3:13" ht="14.5" thickBot="1" x14ac:dyDescent="0.3">
      <c r="C28" s="140"/>
      <c r="D28" s="140"/>
      <c r="E28" s="139">
        <v>48</v>
      </c>
      <c r="F28" s="139">
        <v>64</v>
      </c>
      <c r="G28" s="139">
        <v>1</v>
      </c>
      <c r="H28" s="168">
        <v>1</v>
      </c>
      <c r="I28" s="4">
        <v>0</v>
      </c>
      <c r="J28" s="4">
        <v>-4.9101999999999997</v>
      </c>
      <c r="K28" s="4">
        <v>5.21</v>
      </c>
      <c r="L28" s="4">
        <v>-5.0967000000000002</v>
      </c>
      <c r="M28" s="4">
        <v>5.4024999999999999</v>
      </c>
    </row>
    <row r="29" spans="3:13" ht="14.5" thickBot="1" x14ac:dyDescent="0.3">
      <c r="C29" s="140"/>
      <c r="D29" s="140"/>
      <c r="E29" s="140"/>
      <c r="F29" s="140"/>
      <c r="G29" s="140"/>
      <c r="H29" s="169"/>
      <c r="I29" s="4">
        <v>10</v>
      </c>
      <c r="J29" s="4">
        <v>-50.525100000000002</v>
      </c>
      <c r="K29" s="4">
        <v>50.634300000000003</v>
      </c>
      <c r="L29" s="4">
        <v>-50.448</v>
      </c>
      <c r="M29" s="4">
        <v>50.617400000000004</v>
      </c>
    </row>
    <row r="30" spans="3:13" ht="14.5" thickBot="1" x14ac:dyDescent="0.3">
      <c r="C30" s="140"/>
      <c r="D30" s="141"/>
      <c r="E30" s="141"/>
      <c r="F30" s="141"/>
      <c r="G30" s="141"/>
      <c r="H30" s="170"/>
      <c r="I30" s="4">
        <v>30</v>
      </c>
      <c r="J30" s="4">
        <v>-152.46039999999999</v>
      </c>
      <c r="K30" s="4">
        <v>151.98759999999999</v>
      </c>
      <c r="L30" s="4">
        <v>-152.72309999999999</v>
      </c>
      <c r="M30" s="4">
        <v>151.0814</v>
      </c>
    </row>
    <row r="31" spans="3:13" ht="14.5" thickBot="1" x14ac:dyDescent="0.3">
      <c r="C31" s="140"/>
      <c r="D31" s="139">
        <v>4</v>
      </c>
      <c r="E31" s="139">
        <v>24</v>
      </c>
      <c r="F31" s="139">
        <v>128</v>
      </c>
      <c r="G31" s="139">
        <v>4</v>
      </c>
      <c r="H31" s="139">
        <v>1</v>
      </c>
      <c r="I31" s="4">
        <v>0</v>
      </c>
      <c r="J31" s="4">
        <v>-3.43</v>
      </c>
      <c r="K31" s="4">
        <v>3.1465000000000001</v>
      </c>
      <c r="L31" s="4">
        <v>-3.2591000000000001</v>
      </c>
      <c r="M31" s="4">
        <v>3.1655000000000002</v>
      </c>
    </row>
    <row r="32" spans="3:13" ht="14.5" thickBot="1" x14ac:dyDescent="0.3">
      <c r="C32" s="140"/>
      <c r="D32" s="140"/>
      <c r="E32" s="140"/>
      <c r="F32" s="140"/>
      <c r="G32" s="140"/>
      <c r="H32" s="140"/>
      <c r="I32" s="4">
        <v>10</v>
      </c>
      <c r="J32" s="4">
        <v>-25.548300000000001</v>
      </c>
      <c r="K32" s="4">
        <v>25.558399999999999</v>
      </c>
      <c r="L32" s="4">
        <v>-25.174099999999999</v>
      </c>
      <c r="M32" s="4">
        <v>25.4391</v>
      </c>
    </row>
    <row r="33" spans="3:13" ht="14.5" thickBot="1" x14ac:dyDescent="0.3">
      <c r="C33" s="140"/>
      <c r="D33" s="140"/>
      <c r="E33" s="141"/>
      <c r="F33" s="141"/>
      <c r="G33" s="141"/>
      <c r="H33" s="141"/>
      <c r="I33" s="4">
        <v>30</v>
      </c>
      <c r="J33" s="4">
        <v>-76.320800000000006</v>
      </c>
      <c r="K33" s="4">
        <v>76.163799999999995</v>
      </c>
      <c r="L33" s="4">
        <v>-75.913799999999995</v>
      </c>
      <c r="M33" s="4">
        <v>74.9953</v>
      </c>
    </row>
    <row r="34" spans="3:13" ht="14.5" thickBot="1" x14ac:dyDescent="0.3">
      <c r="C34" s="140"/>
      <c r="D34" s="140"/>
      <c r="E34" s="139">
        <v>48</v>
      </c>
      <c r="F34" s="139">
        <v>64</v>
      </c>
      <c r="G34" s="139">
        <v>1</v>
      </c>
      <c r="H34" s="168">
        <v>1</v>
      </c>
      <c r="I34" s="4">
        <v>0</v>
      </c>
      <c r="J34" s="4">
        <v>-5.4638999999999998</v>
      </c>
      <c r="K34" s="4">
        <v>5.5631000000000004</v>
      </c>
      <c r="L34" s="4">
        <v>-5.5513000000000003</v>
      </c>
      <c r="M34" s="4">
        <v>5.5624000000000002</v>
      </c>
    </row>
    <row r="35" spans="3:13" ht="14.5" thickBot="1" x14ac:dyDescent="0.3">
      <c r="C35" s="140"/>
      <c r="D35" s="140"/>
      <c r="E35" s="140"/>
      <c r="F35" s="140"/>
      <c r="G35" s="140"/>
      <c r="H35" s="169"/>
      <c r="I35" s="4">
        <v>10</v>
      </c>
      <c r="J35" s="4">
        <v>-50.736600000000003</v>
      </c>
      <c r="K35" s="4">
        <v>50.863500000000002</v>
      </c>
      <c r="L35" s="4">
        <v>-50.620100000000001</v>
      </c>
      <c r="M35" s="4">
        <v>50.917900000000003</v>
      </c>
    </row>
    <row r="36" spans="3:13" ht="14.5" thickBot="1" x14ac:dyDescent="0.3">
      <c r="C36" s="141"/>
      <c r="D36" s="141"/>
      <c r="E36" s="141"/>
      <c r="F36" s="141"/>
      <c r="G36" s="141"/>
      <c r="H36" s="170"/>
      <c r="I36" s="4">
        <v>30</v>
      </c>
      <c r="J36" s="4">
        <v>-152.2208</v>
      </c>
      <c r="K36" s="4">
        <v>151.5496</v>
      </c>
      <c r="L36" s="4">
        <v>-152.0633</v>
      </c>
      <c r="M36" s="4">
        <v>151.75569999999999</v>
      </c>
    </row>
    <row r="37" spans="3:13" ht="14.5" thickBot="1" x14ac:dyDescent="0.3">
      <c r="C37" s="139">
        <v>60</v>
      </c>
      <c r="D37" s="139">
        <v>2</v>
      </c>
      <c r="E37" s="139">
        <v>24</v>
      </c>
      <c r="F37" s="139">
        <v>64</v>
      </c>
      <c r="G37" s="139">
        <v>4</v>
      </c>
      <c r="H37" s="139">
        <v>1</v>
      </c>
      <c r="I37" s="4">
        <v>0</v>
      </c>
      <c r="J37" s="4">
        <v>-3.3982000000000001</v>
      </c>
      <c r="K37" s="4">
        <v>3.3662000000000001</v>
      </c>
      <c r="L37" s="4">
        <v>-3.5209000000000001</v>
      </c>
      <c r="M37" s="4">
        <v>3.3504</v>
      </c>
    </row>
    <row r="38" spans="3:13" ht="14.5" thickBot="1" x14ac:dyDescent="0.3">
      <c r="C38" s="140"/>
      <c r="D38" s="140"/>
      <c r="E38" s="140"/>
      <c r="F38" s="140"/>
      <c r="G38" s="140"/>
      <c r="H38" s="140"/>
      <c r="I38" s="4">
        <v>10</v>
      </c>
      <c r="J38" s="4">
        <v>-50.578699999999998</v>
      </c>
      <c r="K38" s="4">
        <v>50.235599999999998</v>
      </c>
      <c r="L38" s="4">
        <v>-51.018099999999997</v>
      </c>
      <c r="M38" s="4">
        <v>50.142200000000003</v>
      </c>
    </row>
    <row r="39" spans="3:13" ht="14.5" thickBot="1" x14ac:dyDescent="0.3">
      <c r="C39" s="140"/>
      <c r="D39" s="141"/>
      <c r="E39" s="141"/>
      <c r="F39" s="141"/>
      <c r="G39" s="141"/>
      <c r="H39" s="141"/>
      <c r="I39" s="4">
        <v>30</v>
      </c>
      <c r="J39" s="4">
        <v>-152.52379999999999</v>
      </c>
      <c r="K39" s="4">
        <v>151.3629</v>
      </c>
      <c r="L39" s="4">
        <v>-151.6489</v>
      </c>
      <c r="M39" s="4">
        <v>152.35910000000001</v>
      </c>
    </row>
    <row r="40" spans="3:13" ht="14.5" thickBot="1" x14ac:dyDescent="0.3">
      <c r="C40" s="140"/>
      <c r="D40" s="139">
        <v>4</v>
      </c>
      <c r="E40" s="139">
        <v>24</v>
      </c>
      <c r="F40" s="139">
        <v>64</v>
      </c>
      <c r="G40" s="139">
        <v>4</v>
      </c>
      <c r="H40" s="139">
        <v>1</v>
      </c>
      <c r="I40" s="4">
        <v>0</v>
      </c>
      <c r="J40" s="4">
        <v>-3.3571</v>
      </c>
      <c r="K40" s="4">
        <v>3.2633999999999999</v>
      </c>
      <c r="L40" s="4">
        <v>-3.3858000000000001</v>
      </c>
      <c r="M40" s="4">
        <v>3.2271000000000001</v>
      </c>
    </row>
    <row r="41" spans="3:13" ht="14.5" thickBot="1" x14ac:dyDescent="0.3">
      <c r="C41" s="140"/>
      <c r="D41" s="140"/>
      <c r="E41" s="140"/>
      <c r="F41" s="140"/>
      <c r="G41" s="140"/>
      <c r="H41" s="140"/>
      <c r="I41" s="4">
        <v>10</v>
      </c>
      <c r="J41" s="4">
        <v>-50.979199999999999</v>
      </c>
      <c r="K41" s="4">
        <v>50.946399999999997</v>
      </c>
      <c r="L41" s="4">
        <v>-50.6128</v>
      </c>
      <c r="M41" s="4">
        <v>50.393999999999998</v>
      </c>
    </row>
    <row r="42" spans="3:13" ht="14.5" thickBot="1" x14ac:dyDescent="0.3">
      <c r="C42" s="141"/>
      <c r="D42" s="141"/>
      <c r="E42" s="141"/>
      <c r="F42" s="141"/>
      <c r="G42" s="141"/>
      <c r="H42" s="141"/>
      <c r="I42" s="4">
        <v>30</v>
      </c>
      <c r="J42" s="4">
        <v>-151.57810000000001</v>
      </c>
      <c r="K42" s="4">
        <v>152.1275</v>
      </c>
      <c r="L42" s="4">
        <v>-151.42490000000001</v>
      </c>
      <c r="M42" s="4">
        <v>151.529</v>
      </c>
    </row>
    <row r="43" spans="3:13" x14ac:dyDescent="0.25">
      <c r="C43" s="97" t="s">
        <v>87</v>
      </c>
    </row>
  </sheetData>
  <mergeCells count="64">
    <mergeCell ref="L4:M4"/>
    <mergeCell ref="L5:M5"/>
    <mergeCell ref="C4:C6"/>
    <mergeCell ref="D4:D6"/>
    <mergeCell ref="G4:G6"/>
    <mergeCell ref="J4:K4"/>
    <mergeCell ref="J5:K5"/>
    <mergeCell ref="H7:H9"/>
    <mergeCell ref="E10:E12"/>
    <mergeCell ref="F10:F12"/>
    <mergeCell ref="G10:G12"/>
    <mergeCell ref="H10:H12"/>
    <mergeCell ref="C7:C24"/>
    <mergeCell ref="D7:D15"/>
    <mergeCell ref="E7:E9"/>
    <mergeCell ref="F7:F9"/>
    <mergeCell ref="G7:G9"/>
    <mergeCell ref="E13:E15"/>
    <mergeCell ref="F13:F15"/>
    <mergeCell ref="G13:G15"/>
    <mergeCell ref="H13:H15"/>
    <mergeCell ref="D16:D24"/>
    <mergeCell ref="E16:E18"/>
    <mergeCell ref="F16:F18"/>
    <mergeCell ref="G16:G18"/>
    <mergeCell ref="H16:H18"/>
    <mergeCell ref="E19:E21"/>
    <mergeCell ref="F19:F21"/>
    <mergeCell ref="G19:G21"/>
    <mergeCell ref="H19:H21"/>
    <mergeCell ref="E22:E24"/>
    <mergeCell ref="F22:F24"/>
    <mergeCell ref="G22:G24"/>
    <mergeCell ref="H22:H24"/>
    <mergeCell ref="H25:H27"/>
    <mergeCell ref="E28:E30"/>
    <mergeCell ref="F28:F30"/>
    <mergeCell ref="G28:G30"/>
    <mergeCell ref="H28:H30"/>
    <mergeCell ref="C25:C36"/>
    <mergeCell ref="D25:D30"/>
    <mergeCell ref="E25:E27"/>
    <mergeCell ref="F25:F27"/>
    <mergeCell ref="G25:G27"/>
    <mergeCell ref="D31:D36"/>
    <mergeCell ref="E31:E33"/>
    <mergeCell ref="F31:F33"/>
    <mergeCell ref="G31:G33"/>
    <mergeCell ref="H31:H33"/>
    <mergeCell ref="E34:E36"/>
    <mergeCell ref="F34:F36"/>
    <mergeCell ref="G34:G36"/>
    <mergeCell ref="H34:H36"/>
    <mergeCell ref="H40:H42"/>
    <mergeCell ref="C37:C42"/>
    <mergeCell ref="D37:D39"/>
    <mergeCell ref="E37:E39"/>
    <mergeCell ref="F37:F39"/>
    <mergeCell ref="G37:G39"/>
    <mergeCell ref="H37:H39"/>
    <mergeCell ref="D40:D42"/>
    <mergeCell ref="E40:E42"/>
    <mergeCell ref="F40:F42"/>
    <mergeCell ref="G40:G4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Cover</vt:lpstr>
      <vt:lpstr>1.Accuray for DL RSCPD</vt:lpstr>
      <vt:lpstr>2.Relative accuracy for DL RSCP</vt:lpstr>
      <vt:lpstr>3.CFO impact on NR CPP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2024-11-11T09:04:28Z</dcterms:modified>
</cp:coreProperties>
</file>