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Cover" sheetId="1" r:id="rId1"/>
    <sheet name="1.Accuray for DL RSCPD" sheetId="3" r:id="rId2"/>
    <sheet name="2.Relative accuracy for DL RSCP" sheetId="6" r:id="rId3"/>
    <sheet name="3.CFO impact on NR CPP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<sst xmlns="http://schemas.openxmlformats.org/spreadsheetml/2006/main" count="303" uniqueCount="95">
  <si>
    <t>3GPP RAN WG4 Meeting #113</t>
  </si>
  <si>
    <t>R4-241xxxx</t>
  </si>
  <si>
    <t>Orlando, USA, November 18 – November 22, 2024</t>
  </si>
  <si>
    <t xml:space="preserve">Title: </t>
  </si>
  <si>
    <t>Updated summary of simulation results for CPP</t>
  </si>
  <si>
    <t xml:space="preserve">Source: </t>
  </si>
  <si>
    <t>CATT</t>
  </si>
  <si>
    <t>Agenda item:</t>
  </si>
  <si>
    <t>5.22.2.6</t>
  </si>
  <si>
    <t>Document for:</t>
  </si>
  <si>
    <t>Information</t>
  </si>
  <si>
    <t>Contents</t>
  </si>
  <si>
    <t>sheet1</t>
  </si>
  <si>
    <t>Accuracy for DL RSCPD measurements</t>
  </si>
  <si>
    <t>sheet2</t>
  </si>
  <si>
    <t>Relative accuracy for DL RSCP measurements</t>
  </si>
  <si>
    <t>sheet3</t>
  </si>
  <si>
    <t>CFO impact on NR CPP</t>
  </si>
  <si>
    <t>The results following contributions are captured:</t>
  </si>
  <si>
    <t>[1] R4-2313774, Simulation results for DL RSCPD, Nokia, RAN4#108.</t>
  </si>
  <si>
    <t>[2] R4-2312843, Simulation results for CPP measurement, Huawei, RAN4#108.</t>
  </si>
  <si>
    <t>[3] R4-2312733, DL-RSCPD simulation results, Ericsson, RAN4#108.</t>
  </si>
  <si>
    <t>[4] R4-2312674, Discussion on carrier phase positioning, OPPO, RAN4#108.</t>
  </si>
  <si>
    <t>[5] R4-2314362, Discussion on RRM requirements of carrier phase positioning, CATT, RAN4#108.</t>
  </si>
  <si>
    <t>[6] R4-2320813, Simulation results for DL RSCPD, Nokia, RAN4#109.</t>
  </si>
  <si>
    <t>[7] R4-2400200, Simulation results for CPP measurement, CATT, RAN4#110.</t>
  </si>
  <si>
    <t>[8] R4-2401875, Simulation results for DL RSCPD, Nokia, RAN4#110.</t>
  </si>
  <si>
    <t>[9] R4-2402694, Additional simulation results for carrier phase measurement, Ericsson, RAN4#110.</t>
  </si>
  <si>
    <t>[10] R4-2406424, Additional simulation results for CPP, Huawei, RAN4#110bis.</t>
  </si>
  <si>
    <t>[11] R4-2405669, Simulation results for carrier phase positioning, Qualcomm, RAN4#110bis.</t>
  </si>
  <si>
    <t>[12] R4-2405887, Simulation results for DL RSCPD and DL RSCP, Nokia, RAN4#110bis.</t>
  </si>
  <si>
    <t>[13] R4-2416437, Simulation results for DL RSCPD and DL RSCP, Nokia, RAN4#112bis.</t>
  </si>
  <si>
    <t>[14] R4-2417695, Discussion on Performance requirements of CPP, CATT, RAN4#113.</t>
  </si>
  <si>
    <t>[15] R4-2419359, Accuracy requirements for additional PRS configurations for CPP, Ericsson, RAN4#113.</t>
  </si>
  <si>
    <t>RSCPD (degrees) ——(-6, -13) dB</t>
  </si>
  <si>
    <t>Parameters</t>
  </si>
  <si>
    <t>SCS (kHz)</t>
  </si>
  <si>
    <t xml:space="preserve">PRS BW </t>
  </si>
  <si>
    <t xml:space="preserve">sampling rate </t>
  </si>
  <si>
    <t>Repetition</t>
  </si>
  <si>
    <t xml:space="preserve">Number </t>
  </si>
  <si>
    <t>Nokia</t>
  </si>
  <si>
    <t>Erricsson</t>
  </si>
  <si>
    <t>Huawei</t>
  </si>
  <si>
    <t>Qualcomm</t>
  </si>
  <si>
    <t>Averaged
accuracy (degrees) Note 1</t>
  </si>
  <si>
    <t xml:space="preserve">Averaged results before update, Note 2 </t>
  </si>
  <si>
    <t>AWGN</t>
  </si>
  <si>
    <t>in RB</t>
  </si>
  <si>
    <t>(Tc)</t>
  </si>
  <si>
    <t xml:space="preserve">of </t>
  </si>
  <si>
    <t>RSCPD error</t>
  </si>
  <si>
    <t>RSCPD error- 
50% Data load, sync</t>
  </si>
  <si>
    <t>RSCPD error - 
100% Data load, sync</t>
  </si>
  <si>
    <t>RSCPD error- 
50% Data load, async</t>
  </si>
  <si>
    <t>RSCPD error - 
100% Data load, async</t>
  </si>
  <si>
    <t>samples</t>
  </si>
  <si>
    <t>max(5%, 95%)</t>
  </si>
  <si>
    <t>(5%, 95%)</t>
  </si>
  <si>
    <t>FR1</t>
  </si>
  <si>
    <t>NA</t>
  </si>
  <si>
    <t>FR2</t>
  </si>
  <si>
    <t xml:space="preserve">Note 1: The accuracy is updated based on averaging companies' results and minimum and maximum values are ruled out. </t>
  </si>
  <si>
    <t>Note 2: Averaged accuracy captured in R4-2410195 treated in RAN4#111.And the results are derived by averaging all companies' results without removing any outliers.</t>
  </si>
  <si>
    <t>RSCPD (degrees) ——(-3, -6) dB</t>
  </si>
  <si>
    <t>OPPO</t>
  </si>
  <si>
    <t>Averaged
accuracy Note 1</t>
  </si>
  <si>
    <t>Averaged results before update, Note 2</t>
  </si>
  <si>
    <t>Two-Tap</t>
  </si>
  <si>
    <t>Two-tap</t>
  </si>
  <si>
    <t xml:space="preserve">RSCPD </t>
  </si>
  <si>
    <t>95%-tile</t>
  </si>
  <si>
    <t>Relative accuracy requirements for DL RSCP:   RSCPD (degrees) ——(-3, -13) dB</t>
  </si>
  <si>
    <t>Averaged accuracy Note 1</t>
  </si>
  <si>
    <t>RSCPD error - 
50% Data load -
sync</t>
  </si>
  <si>
    <t>RSCPD error - 
100% Data load -
sync</t>
  </si>
  <si>
    <t>RSCPD error - 
50% Data load -
async</t>
  </si>
  <si>
    <t>RSCPD error - 
100% Data load -
async</t>
  </si>
  <si>
    <t>relative RSCP error</t>
  </si>
  <si>
    <t xml:space="preserve">Relative RSCP error </t>
  </si>
  <si>
    <t>Relative accuracy requirements for DL RSCP:   RSCPD (degrees) ——(0, -6) dB</t>
  </si>
  <si>
    <t>Averaged accuracy
Note 1</t>
  </si>
  <si>
    <t>TwoTap</t>
  </si>
  <si>
    <t>Note: The table is provided by Nokia's contribution (R4-2416437) and details can be found in the contribution.</t>
  </si>
  <si>
    <t>Carrier frequency (GHz)</t>
  </si>
  <si>
    <t xml:space="preserve">Sampling rate </t>
  </si>
  <si>
    <t>Rep</t>
  </si>
  <si>
    <t>Carrier frequency offset</t>
  </si>
  <si>
    <t>RSCPD (cell-1, cell-2)</t>
  </si>
  <si>
    <t>RSCPD (cell-1, cell-3)</t>
  </si>
  <si>
    <t>Uniform distribution within [-CFO, +CFO] (Hz)</t>
  </si>
  <si>
    <t>(-3, -6) dB, 0 μs</t>
  </si>
  <si>
    <t>(-3, -6) dB, 3 μs</t>
  </si>
  <si>
    <t>5%-tile</t>
  </si>
  <si>
    <t>Table 19: DL RSCPD error for AWGN channel in degree with CFO and for Es/Iot (cell-1, cell-2, cell-3) = (-3, -6, -6) dB.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</si>
</sst>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1"/>
      <name val="Arial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i/>
      <sz val="9"/>
      <color theme="1"/>
      <name val="Arial"/>
      <charset val="134"/>
    </font>
    <font>
      <b/>
      <sz val="11"/>
      <color theme="1"/>
      <name val="Times New Roman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000000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b/>
      <sz val="12"/>
      <color rgb="FF000000"/>
      <name val="Arial"/>
      <charset val="134"/>
    </font>
    <font>
      <sz val="11"/>
      <color theme="1"/>
      <name val="宋体"/>
      <charset val="134"/>
    </font>
    <font>
      <sz val="12"/>
      <color rgb="FF000000"/>
      <name val="Arial"/>
      <charset val="134"/>
    </font>
    <font>
      <b/>
      <sz val="14"/>
      <color rgb="FF000000"/>
      <name val="Arial"/>
      <charset val="134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7" applyNumberFormat="0" applyAlignment="0" applyProtection="0">
      <alignment vertical="center"/>
    </xf>
    <xf numFmtId="0" fontId="31" fillId="7" borderId="28" applyNumberFormat="0" applyAlignment="0" applyProtection="0">
      <alignment vertical="center"/>
    </xf>
    <xf numFmtId="0" fontId="32" fillId="7" borderId="27" applyNumberFormat="0" applyAlignment="0" applyProtection="0">
      <alignment vertical="center"/>
    </xf>
    <xf numFmtId="0" fontId="33" fillId="8" borderId="29" applyNumberFormat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2" fontId="8" fillId="0" borderId="9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/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1" fontId="6" fillId="4" borderId="13" xfId="0" applyNumberFormat="1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2" fontId="11" fillId="3" borderId="13" xfId="0" applyNumberFormat="1" applyFont="1" applyFill="1" applyBorder="1" applyAlignment="1">
      <alignment horizontal="center"/>
    </xf>
    <xf numFmtId="2" fontId="11" fillId="3" borderId="9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1" fontId="6" fillId="4" borderId="16" xfId="0" applyNumberFormat="1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2" fontId="11" fillId="0" borderId="17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76" fontId="13" fillId="4" borderId="1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13" fillId="0" borderId="13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176" fontId="13" fillId="4" borderId="17" xfId="0" applyNumberFormat="1" applyFont="1" applyFill="1" applyBorder="1" applyAlignment="1">
      <alignment horizontal="center"/>
    </xf>
    <xf numFmtId="176" fontId="13" fillId="0" borderId="16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176" fontId="13" fillId="0" borderId="17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176" fontId="13" fillId="4" borderId="20" xfId="0" applyNumberFormat="1" applyFont="1" applyFill="1" applyBorder="1" applyAlignment="1">
      <alignment horizontal="center"/>
    </xf>
    <xf numFmtId="176" fontId="13" fillId="0" borderId="20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176" fontId="13" fillId="4" borderId="2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13" fillId="4" borderId="23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5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justify" vertical="center"/>
    </xf>
    <xf numFmtId="0" fontId="18" fillId="0" borderId="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2" xfId="0" applyFont="1" applyFill="1" applyBorder="1"/>
    <xf numFmtId="0" fontId="19" fillId="0" borderId="13" xfId="0" applyFont="1" applyFill="1" applyBorder="1"/>
    <xf numFmtId="0" fontId="19" fillId="0" borderId="15" xfId="0" applyFont="1" applyFill="1" applyBorder="1"/>
    <xf numFmtId="0" fontId="19" fillId="0" borderId="20" xfId="0" applyFont="1" applyFill="1" applyBorder="1"/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zoomScale="85" zoomScaleNormal="85" workbookViewId="0">
      <selection activeCell="B6" sqref="B6"/>
    </sheetView>
  </sheetViews>
  <sheetFormatPr defaultColWidth="9" defaultRowHeight="14" outlineLevelCol="2"/>
  <cols>
    <col min="1" max="1" width="47.7272727272727" customWidth="1"/>
    <col min="2" max="2" width="67.5454545454545" customWidth="1"/>
    <col min="3" max="3" width="14" customWidth="1"/>
  </cols>
  <sheetData>
    <row r="1" ht="20" customHeight="1" spans="1:2">
      <c r="A1" s="136" t="s">
        <v>0</v>
      </c>
      <c r="B1" s="137" t="s">
        <v>1</v>
      </c>
    </row>
    <row r="2" ht="20" customHeight="1" spans="1:3">
      <c r="A2" s="136" t="s">
        <v>2</v>
      </c>
      <c r="B2" s="138"/>
      <c r="C2" s="138"/>
    </row>
    <row r="3" ht="20" customHeight="1" spans="1:3">
      <c r="A3" s="138"/>
      <c r="B3" s="138"/>
      <c r="C3" s="138"/>
    </row>
    <row r="4" ht="20" customHeight="1" spans="1:3">
      <c r="A4" s="139" t="s">
        <v>3</v>
      </c>
      <c r="B4" s="140" t="s">
        <v>4</v>
      </c>
      <c r="C4" s="138"/>
    </row>
    <row r="5" ht="20" customHeight="1" spans="1:3">
      <c r="A5" s="139" t="s">
        <v>5</v>
      </c>
      <c r="B5" s="141" t="s">
        <v>6</v>
      </c>
      <c r="C5" s="138"/>
    </row>
    <row r="6" ht="20" customHeight="1" spans="1:3">
      <c r="A6" s="139" t="s">
        <v>7</v>
      </c>
      <c r="B6" s="141" t="s">
        <v>8</v>
      </c>
      <c r="C6" s="138"/>
    </row>
    <row r="7" ht="20" customHeight="1" spans="1:3">
      <c r="A7" s="139" t="s">
        <v>9</v>
      </c>
      <c r="B7" s="141" t="s">
        <v>10</v>
      </c>
      <c r="C7" s="138"/>
    </row>
    <row r="8" ht="20" customHeight="1" spans="1:3">
      <c r="A8" s="138"/>
      <c r="B8" s="138"/>
      <c r="C8" s="138"/>
    </row>
    <row r="9" ht="20" customHeight="1" spans="1:2">
      <c r="A9" s="142" t="s">
        <v>11</v>
      </c>
      <c r="B9" s="143"/>
    </row>
    <row r="10" ht="20" customHeight="1" spans="1:2">
      <c r="A10" s="144" t="s">
        <v>12</v>
      </c>
      <c r="B10" s="145" t="s">
        <v>13</v>
      </c>
    </row>
    <row r="11" ht="20" customHeight="1" spans="1:2">
      <c r="A11" s="146" t="s">
        <v>14</v>
      </c>
      <c r="B11" s="147" t="s">
        <v>15</v>
      </c>
    </row>
    <row r="12" ht="20" customHeight="1" spans="1:2">
      <c r="A12" s="146" t="s">
        <v>16</v>
      </c>
      <c r="B12" s="148" t="s">
        <v>17</v>
      </c>
    </row>
    <row r="14" ht="20" customHeight="1" spans="1:1">
      <c r="A14" s="149" t="s">
        <v>18</v>
      </c>
    </row>
    <row r="15" ht="20" customHeight="1" spans="1:1">
      <c r="A15" s="149" t="s">
        <v>19</v>
      </c>
    </row>
    <row r="16" ht="20" customHeight="1" spans="1:1">
      <c r="A16" s="149" t="s">
        <v>20</v>
      </c>
    </row>
    <row r="17" ht="20" customHeight="1" spans="1:1">
      <c r="A17" s="149" t="s">
        <v>21</v>
      </c>
    </row>
    <row r="18" ht="20" customHeight="1" spans="1:1">
      <c r="A18" s="149" t="s">
        <v>22</v>
      </c>
    </row>
    <row r="19" spans="1:1">
      <c r="A19" s="149" t="s">
        <v>23</v>
      </c>
    </row>
    <row r="20" spans="1:1">
      <c r="A20" s="149" t="s">
        <v>24</v>
      </c>
    </row>
    <row r="21" spans="1:1">
      <c r="A21" s="150" t="s">
        <v>25</v>
      </c>
    </row>
    <row r="22" spans="1:1">
      <c r="A22" s="150" t="s">
        <v>26</v>
      </c>
    </row>
    <row r="23" spans="1:1">
      <c r="A23" s="150" t="s">
        <v>27</v>
      </c>
    </row>
    <row r="24" spans="1:1">
      <c r="A24" s="1" t="s">
        <v>28</v>
      </c>
    </row>
    <row r="25" spans="1:1">
      <c r="A25" s="1" t="s">
        <v>29</v>
      </c>
    </row>
    <row r="26" spans="1:1">
      <c r="A26" s="1" t="s">
        <v>30</v>
      </c>
    </row>
    <row r="27" spans="1:1">
      <c r="A27" s="1" t="s">
        <v>31</v>
      </c>
    </row>
    <row r="28" spans="1:1">
      <c r="A28" s="151" t="s">
        <v>32</v>
      </c>
    </row>
    <row r="29" spans="1:1">
      <c r="A29" s="151" t="s">
        <v>33</v>
      </c>
    </row>
    <row r="30" spans="1:1">
      <c r="A30" s="1"/>
    </row>
  </sheetData>
  <mergeCells count="1">
    <mergeCell ref="A9:B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B48"/>
  <sheetViews>
    <sheetView zoomScale="70" zoomScaleNormal="70" workbookViewId="0">
      <selection activeCell="P12" sqref="P12"/>
    </sheetView>
  </sheetViews>
  <sheetFormatPr defaultColWidth="9" defaultRowHeight="14"/>
  <cols>
    <col min="1" max="1" width="3.54545454545455" customWidth="1"/>
    <col min="2" max="2" width="26.2727272727273" customWidth="1"/>
    <col min="3" max="3" width="7.18181818181818" customWidth="1"/>
    <col min="4" max="4" width="7.36363636363636" customWidth="1"/>
    <col min="5" max="5" width="8" customWidth="1"/>
    <col min="8" max="8" width="15.9090909090909" customWidth="1"/>
    <col min="9" max="9" width="18.6363636363636" customWidth="1"/>
    <col min="10" max="10" width="20.0909090909091" customWidth="1"/>
    <col min="11" max="11" width="19.3636363636364" customWidth="1"/>
    <col min="12" max="12" width="20.4545454545455" customWidth="1"/>
    <col min="13" max="13" width="21.8181818181818" customWidth="1"/>
    <col min="14" max="14" width="14.8181818181818" customWidth="1"/>
    <col min="15" max="15" width="16.7272727272727" customWidth="1"/>
    <col min="16" max="16" width="21.4545454545455" customWidth="1"/>
    <col min="17" max="17" width="22.4545454545455" customWidth="1"/>
    <col min="18" max="18" width="21.9090909090909" customWidth="1"/>
    <col min="19" max="19" width="13.3636363636364" customWidth="1"/>
    <col min="20" max="20" width="17.5454545454545" customWidth="1"/>
    <col min="21" max="21" width="20.7272727272727" customWidth="1"/>
    <col min="22" max="22" width="18.1818181818182" customWidth="1"/>
    <col min="23" max="23" width="20.2727272727273" customWidth="1"/>
    <col min="24" max="24" width="15.6363636363636" customWidth="1"/>
    <col min="25" max="25" width="13.6363636363636" customWidth="1"/>
    <col min="26" max="26" width="16.0909090909091" customWidth="1"/>
    <col min="27" max="27" width="14.8181818181818" customWidth="1"/>
    <col min="28" max="28" width="15.5454545454545" customWidth="1"/>
    <col min="29" max="33" width="13.3636363636364" customWidth="1"/>
    <col min="38" max="38" width="13.9090909090909" customWidth="1"/>
    <col min="39" max="39" width="13.2727272727273" customWidth="1"/>
    <col min="40" max="40" width="10.4545454545455" customWidth="1"/>
    <col min="41" max="41" width="9.36363636363636" customWidth="1"/>
    <col min="42" max="42" width="10.3636363636364" customWidth="1"/>
    <col min="43" max="43" width="9.27272727272727" customWidth="1"/>
    <col min="44" max="44" width="10.4545454545455" customWidth="1"/>
    <col min="45" max="45" width="9.90909090909091" customWidth="1"/>
  </cols>
  <sheetData>
    <row r="2" ht="14.75"/>
    <row r="3" ht="14.5" customHeight="1" spans="2:16">
      <c r="B3" s="88" t="s">
        <v>34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9"/>
    </row>
    <row r="4" ht="34.5" customHeight="1" spans="2:17">
      <c r="B4" s="4" t="s">
        <v>35</v>
      </c>
      <c r="C4" s="4" t="s">
        <v>36</v>
      </c>
      <c r="D4" s="4" t="s">
        <v>37</v>
      </c>
      <c r="E4" s="23" t="s">
        <v>38</v>
      </c>
      <c r="F4" s="4" t="s">
        <v>39</v>
      </c>
      <c r="G4" s="4" t="s">
        <v>40</v>
      </c>
      <c r="H4" s="90" t="s">
        <v>41</v>
      </c>
      <c r="I4" s="22" t="s">
        <v>42</v>
      </c>
      <c r="J4" s="53"/>
      <c r="K4" s="53"/>
      <c r="L4" s="54"/>
      <c r="M4" s="90" t="s">
        <v>6</v>
      </c>
      <c r="N4" s="100" t="s">
        <v>43</v>
      </c>
      <c r="O4" s="100" t="s">
        <v>44</v>
      </c>
      <c r="P4" s="101" t="s">
        <v>45</v>
      </c>
      <c r="Q4" s="113" t="s">
        <v>46</v>
      </c>
    </row>
    <row r="5" ht="26" customHeight="1" spans="2:17">
      <c r="B5" s="4"/>
      <c r="C5" s="4"/>
      <c r="D5" s="4"/>
      <c r="E5" s="23"/>
      <c r="F5" s="4"/>
      <c r="G5" s="4"/>
      <c r="H5" s="24" t="s">
        <v>47</v>
      </c>
      <c r="I5" s="57"/>
      <c r="J5" s="57"/>
      <c r="K5" s="57"/>
      <c r="L5" s="57"/>
      <c r="M5" s="57"/>
      <c r="N5" s="57"/>
      <c r="O5" s="58"/>
      <c r="P5" s="102" t="s">
        <v>47</v>
      </c>
      <c r="Q5" s="114"/>
    </row>
    <row r="6" ht="28.5" customHeight="1" spans="2:17">
      <c r="B6" s="4"/>
      <c r="C6" s="4"/>
      <c r="D6" s="4" t="s">
        <v>48</v>
      </c>
      <c r="E6" s="4" t="s">
        <v>49</v>
      </c>
      <c r="F6" s="4"/>
      <c r="G6" s="4" t="s">
        <v>50</v>
      </c>
      <c r="H6" s="26" t="s">
        <v>51</v>
      </c>
      <c r="I6" s="26" t="s">
        <v>52</v>
      </c>
      <c r="J6" s="26" t="s">
        <v>53</v>
      </c>
      <c r="K6" s="26" t="s">
        <v>54</v>
      </c>
      <c r="L6" s="26" t="s">
        <v>55</v>
      </c>
      <c r="M6" s="48" t="s">
        <v>51</v>
      </c>
      <c r="N6" s="26" t="s">
        <v>51</v>
      </c>
      <c r="O6" s="26" t="s">
        <v>51</v>
      </c>
      <c r="P6" s="103" t="s">
        <v>51</v>
      </c>
      <c r="Q6" s="114"/>
    </row>
    <row r="7" ht="14.5" customHeight="1" spans="2:17">
      <c r="B7" s="6"/>
      <c r="C7" s="6"/>
      <c r="D7" s="6"/>
      <c r="E7" s="6"/>
      <c r="F7" s="6"/>
      <c r="G7" s="6" t="s">
        <v>56</v>
      </c>
      <c r="H7" s="26" t="s">
        <v>57</v>
      </c>
      <c r="I7" s="26" t="s">
        <v>57</v>
      </c>
      <c r="J7" s="26" t="s">
        <v>57</v>
      </c>
      <c r="K7" s="26" t="s">
        <v>57</v>
      </c>
      <c r="L7" s="26" t="s">
        <v>57</v>
      </c>
      <c r="M7" s="48" t="s">
        <v>57</v>
      </c>
      <c r="N7" s="104">
        <v>0.95</v>
      </c>
      <c r="O7" s="26" t="s">
        <v>58</v>
      </c>
      <c r="P7" s="105" t="s">
        <v>58</v>
      </c>
      <c r="Q7" s="115"/>
    </row>
    <row r="8" ht="14.75" spans="2:17">
      <c r="B8" s="2" t="s">
        <v>59</v>
      </c>
      <c r="C8" s="10">
        <v>15</v>
      </c>
      <c r="D8" s="9">
        <v>24</v>
      </c>
      <c r="E8" s="9">
        <v>256</v>
      </c>
      <c r="F8" s="19">
        <v>4</v>
      </c>
      <c r="G8" s="19">
        <v>1</v>
      </c>
      <c r="H8" s="65">
        <v>6.9295</v>
      </c>
      <c r="I8" s="50">
        <v>10.1260247310404</v>
      </c>
      <c r="J8" s="50">
        <v>9.69082376460375</v>
      </c>
      <c r="K8" s="50">
        <v>12.93</v>
      </c>
      <c r="L8" s="50">
        <v>17.68</v>
      </c>
      <c r="M8" s="50"/>
      <c r="N8" s="50">
        <v>30.1</v>
      </c>
      <c r="O8" s="50">
        <v>36</v>
      </c>
      <c r="P8" s="106">
        <f>AVERAGE(I8:L8,N8)</f>
        <v>16.1053696991288</v>
      </c>
      <c r="Q8" s="116">
        <v>17.6366212136634</v>
      </c>
    </row>
    <row r="9" ht="14.75" spans="2:17">
      <c r="B9" s="4"/>
      <c r="C9" s="10"/>
      <c r="D9" s="29">
        <v>52</v>
      </c>
      <c r="E9" s="29">
        <v>128</v>
      </c>
      <c r="F9" s="30">
        <v>1</v>
      </c>
      <c r="G9" s="31">
        <v>1</v>
      </c>
      <c r="H9" s="65">
        <v>10.7501</v>
      </c>
      <c r="I9" s="50">
        <v>7.85653465770886</v>
      </c>
      <c r="J9" s="50">
        <v>8.28552825894653</v>
      </c>
      <c r="K9" s="50">
        <v>6.63</v>
      </c>
      <c r="L9" s="50">
        <v>7.99</v>
      </c>
      <c r="M9" s="50">
        <v>8.54</v>
      </c>
      <c r="N9" s="50">
        <v>20.1</v>
      </c>
      <c r="O9" s="50">
        <v>21.8</v>
      </c>
      <c r="P9" s="106">
        <f>AVERAGE(H9:J9,L9:N9)</f>
        <v>10.5870271527759</v>
      </c>
      <c r="Q9" s="116">
        <v>11.4940203645819</v>
      </c>
    </row>
    <row r="10" ht="14.75" spans="2:17">
      <c r="B10" s="4"/>
      <c r="C10" s="10"/>
      <c r="D10" s="29">
        <v>104</v>
      </c>
      <c r="E10" s="29">
        <v>64</v>
      </c>
      <c r="F10" s="30">
        <v>1</v>
      </c>
      <c r="G10" s="31">
        <v>1</v>
      </c>
      <c r="H10" s="65">
        <v>7.6379</v>
      </c>
      <c r="I10" s="50">
        <v>5.95553380636246</v>
      </c>
      <c r="J10" s="50">
        <v>5.6680002084738</v>
      </c>
      <c r="K10" s="50">
        <v>4.93</v>
      </c>
      <c r="L10" s="50">
        <v>5.57</v>
      </c>
      <c r="M10" s="50">
        <v>6.15</v>
      </c>
      <c r="N10" s="50">
        <v>14.7</v>
      </c>
      <c r="O10" s="50">
        <v>20.6</v>
      </c>
      <c r="P10" s="106">
        <f>AVERAGE(H10:J10,L10:N10)</f>
        <v>7.61357233580604</v>
      </c>
      <c r="Q10" s="116">
        <v>8.90142925185453</v>
      </c>
    </row>
    <row r="11" ht="14.75" spans="2:17">
      <c r="B11" s="4"/>
      <c r="C11" s="9">
        <v>30</v>
      </c>
      <c r="D11" s="29">
        <v>24</v>
      </c>
      <c r="E11" s="29">
        <v>128</v>
      </c>
      <c r="F11" s="30">
        <v>4</v>
      </c>
      <c r="G11" s="30">
        <v>1</v>
      </c>
      <c r="H11" s="65">
        <v>6.9295</v>
      </c>
      <c r="I11" s="50">
        <v>10.4123229988279</v>
      </c>
      <c r="J11" s="50">
        <v>9.49921272416344</v>
      </c>
      <c r="K11" s="50">
        <v>12.97</v>
      </c>
      <c r="L11" s="50">
        <v>17.46</v>
      </c>
      <c r="M11" s="50"/>
      <c r="N11" s="50">
        <v>29.1</v>
      </c>
      <c r="O11" s="50">
        <v>35.7</v>
      </c>
      <c r="P11" s="106">
        <f>AVERAGE(I11:L11,N11)</f>
        <v>15.8883071445983</v>
      </c>
      <c r="Q11" s="116">
        <v>17.4387193889988</v>
      </c>
    </row>
    <row r="12" ht="14.75" spans="2:17">
      <c r="B12" s="4"/>
      <c r="C12" s="10"/>
      <c r="D12" s="32">
        <v>48</v>
      </c>
      <c r="E12" s="29">
        <v>64</v>
      </c>
      <c r="F12" s="30">
        <v>1</v>
      </c>
      <c r="G12" s="31">
        <v>1</v>
      </c>
      <c r="H12" s="65">
        <v>11.2272</v>
      </c>
      <c r="I12" s="50">
        <v>7.68867224466096</v>
      </c>
      <c r="J12" s="50">
        <v>8.07341980926116</v>
      </c>
      <c r="K12" s="50">
        <v>7.55</v>
      </c>
      <c r="L12" s="50">
        <v>8.12</v>
      </c>
      <c r="M12" s="50">
        <v>8.94</v>
      </c>
      <c r="N12" s="50">
        <v>21</v>
      </c>
      <c r="O12" s="50">
        <v>23.4</v>
      </c>
      <c r="P12" s="106">
        <f>AVERAGE(H12:J12,L12:N12)</f>
        <v>10.8415486756537</v>
      </c>
      <c r="Q12" s="116">
        <v>11.9999115067403</v>
      </c>
    </row>
    <row r="13" ht="14.75" spans="2:17">
      <c r="B13" s="4"/>
      <c r="C13" s="11"/>
      <c r="D13" s="33">
        <v>132</v>
      </c>
      <c r="E13" s="34">
        <v>32</v>
      </c>
      <c r="F13" s="35">
        <v>1</v>
      </c>
      <c r="G13" s="36">
        <v>1</v>
      </c>
      <c r="H13" s="71">
        <v>7.7741</v>
      </c>
      <c r="I13" s="51">
        <v>4.93</v>
      </c>
      <c r="J13" s="51"/>
      <c r="K13" s="51"/>
      <c r="L13" s="51"/>
      <c r="M13" s="51">
        <v>5.19</v>
      </c>
      <c r="N13" s="51"/>
      <c r="O13" s="51"/>
      <c r="P13" s="106">
        <f>AVERAGE(H13:O13)</f>
        <v>5.9647</v>
      </c>
      <c r="Q13" s="116" t="s">
        <v>60</v>
      </c>
    </row>
    <row r="14" ht="14.75" spans="2:17">
      <c r="B14" s="4"/>
      <c r="C14" s="9">
        <v>60</v>
      </c>
      <c r="D14" s="29">
        <v>24</v>
      </c>
      <c r="E14" s="29">
        <v>64</v>
      </c>
      <c r="F14" s="30">
        <v>4</v>
      </c>
      <c r="G14" s="30">
        <v>1</v>
      </c>
      <c r="H14" s="65">
        <v>6.7515</v>
      </c>
      <c r="I14" s="50">
        <v>11.237311338838</v>
      </c>
      <c r="J14" s="50">
        <v>10.3705000814789</v>
      </c>
      <c r="K14" s="50">
        <v>13.52</v>
      </c>
      <c r="L14" s="50">
        <v>17.67</v>
      </c>
      <c r="M14" s="50"/>
      <c r="N14" s="50">
        <v>30.9</v>
      </c>
      <c r="O14" s="50">
        <v>35.7</v>
      </c>
      <c r="P14" s="106">
        <f>AVERAGE(I14:L14,N14)</f>
        <v>16.7395622840634</v>
      </c>
      <c r="Q14" s="116">
        <v>18.0213302029024</v>
      </c>
    </row>
    <row r="15" ht="14.75" spans="2:17">
      <c r="B15" s="4"/>
      <c r="C15" s="10"/>
      <c r="D15" s="34">
        <v>64</v>
      </c>
      <c r="E15" s="34">
        <v>32</v>
      </c>
      <c r="F15" s="35">
        <v>1</v>
      </c>
      <c r="G15" s="35">
        <v>1</v>
      </c>
      <c r="H15" s="71">
        <v>10.2793</v>
      </c>
      <c r="I15" s="51">
        <v>6.78</v>
      </c>
      <c r="J15" s="51"/>
      <c r="K15" s="51"/>
      <c r="L15" s="51"/>
      <c r="M15" s="51">
        <v>7.35</v>
      </c>
      <c r="N15" s="51"/>
      <c r="O15" s="51"/>
      <c r="P15" s="106">
        <f>AVERAGE(H15:O15)</f>
        <v>8.13643333333333</v>
      </c>
      <c r="Q15" s="116" t="s">
        <v>60</v>
      </c>
    </row>
    <row r="16" ht="14.75" spans="2:17">
      <c r="B16" s="6"/>
      <c r="C16" s="11"/>
      <c r="D16" s="34">
        <v>132</v>
      </c>
      <c r="E16" s="34">
        <v>16</v>
      </c>
      <c r="F16" s="35">
        <v>1</v>
      </c>
      <c r="G16" s="35">
        <v>1</v>
      </c>
      <c r="H16" s="71">
        <v>7.3042</v>
      </c>
      <c r="I16" s="51">
        <v>4.66</v>
      </c>
      <c r="J16" s="51"/>
      <c r="K16" s="51"/>
      <c r="L16" s="51"/>
      <c r="M16" s="51">
        <v>5.09</v>
      </c>
      <c r="N16" s="51"/>
      <c r="O16" s="51"/>
      <c r="P16" s="106">
        <f>AVERAGE(H16:O16)</f>
        <v>5.68473333333333</v>
      </c>
      <c r="Q16" s="116" t="s">
        <v>60</v>
      </c>
    </row>
    <row r="17" ht="14.75" spans="2:17">
      <c r="B17" s="2" t="s">
        <v>61</v>
      </c>
      <c r="C17" s="91">
        <v>60</v>
      </c>
      <c r="D17" s="38">
        <v>24</v>
      </c>
      <c r="E17" s="38">
        <v>64</v>
      </c>
      <c r="F17" s="92">
        <v>4</v>
      </c>
      <c r="G17" s="93">
        <v>1</v>
      </c>
      <c r="H17" s="65">
        <v>6.7515</v>
      </c>
      <c r="I17" s="50">
        <v>11.237311338838</v>
      </c>
      <c r="J17" s="50">
        <v>10.7963631581054</v>
      </c>
      <c r="K17" s="50">
        <v>13.52</v>
      </c>
      <c r="L17" s="50">
        <v>17.89</v>
      </c>
      <c r="M17" s="50"/>
      <c r="N17" s="50">
        <v>29.9</v>
      </c>
      <c r="O17" s="50">
        <v>35.7</v>
      </c>
      <c r="P17" s="106">
        <f>AVERAGE(I17:L17,N17)</f>
        <v>16.6687348993887</v>
      </c>
      <c r="Q17" s="116">
        <v>17.9707392138491</v>
      </c>
    </row>
    <row r="18" ht="14.75" spans="2:17">
      <c r="B18" s="4"/>
      <c r="C18" s="94"/>
      <c r="D18" s="38">
        <v>64</v>
      </c>
      <c r="E18" s="38">
        <v>32</v>
      </c>
      <c r="F18" s="39">
        <v>1</v>
      </c>
      <c r="G18" s="39">
        <v>1</v>
      </c>
      <c r="H18" s="65">
        <v>10.4628</v>
      </c>
      <c r="I18" s="50">
        <v>6.64894756693578</v>
      </c>
      <c r="J18" s="50">
        <v>6.5295563208739</v>
      </c>
      <c r="K18" s="50">
        <v>6.62</v>
      </c>
      <c r="L18" s="50">
        <v>6.89</v>
      </c>
      <c r="M18" s="50">
        <v>7.35</v>
      </c>
      <c r="N18" s="50">
        <v>18.7</v>
      </c>
      <c r="O18" s="50">
        <v>21</v>
      </c>
      <c r="P18" s="106">
        <f>AVERAGE(H18:I18,K18:N18)</f>
        <v>9.44529126115596</v>
      </c>
      <c r="Q18" s="116">
        <v>10.5251629859762</v>
      </c>
    </row>
    <row r="19" ht="14.75" spans="2:17">
      <c r="B19" s="4"/>
      <c r="C19" s="94"/>
      <c r="D19" s="38">
        <v>132</v>
      </c>
      <c r="E19" s="38">
        <v>16</v>
      </c>
      <c r="F19" s="39">
        <v>1</v>
      </c>
      <c r="G19" s="39">
        <v>1</v>
      </c>
      <c r="H19" s="65">
        <v>6.7515</v>
      </c>
      <c r="I19" s="50">
        <v>4.54293967299557</v>
      </c>
      <c r="J19" s="50">
        <v>4.5957075009164</v>
      </c>
      <c r="K19" s="50">
        <v>4.85</v>
      </c>
      <c r="L19" s="50">
        <v>4.64</v>
      </c>
      <c r="M19" s="50">
        <v>5</v>
      </c>
      <c r="N19" s="50">
        <v>15.7</v>
      </c>
      <c r="O19" s="50">
        <v>23.9</v>
      </c>
      <c r="P19" s="106">
        <f>AVERAGE(H19,J19:N19)</f>
        <v>6.9228679168194</v>
      </c>
      <c r="Q19" s="116">
        <v>8.747518396739</v>
      </c>
    </row>
    <row r="20" ht="14.75" spans="2:17">
      <c r="B20" s="4"/>
      <c r="C20" s="38">
        <v>120</v>
      </c>
      <c r="D20" s="91">
        <v>32</v>
      </c>
      <c r="E20" s="38">
        <v>32</v>
      </c>
      <c r="F20" s="39">
        <v>4</v>
      </c>
      <c r="G20" s="39">
        <v>1</v>
      </c>
      <c r="H20" s="74">
        <v>6.6789</v>
      </c>
      <c r="I20" s="50">
        <v>10.9019233661271</v>
      </c>
      <c r="J20" s="50">
        <v>11.568968569725</v>
      </c>
      <c r="K20" s="50">
        <v>14.82</v>
      </c>
      <c r="L20" s="50">
        <v>18.16</v>
      </c>
      <c r="M20" s="50"/>
      <c r="N20" s="50">
        <v>27.3</v>
      </c>
      <c r="O20" s="50">
        <v>32.6</v>
      </c>
      <c r="P20" s="106">
        <f>AVERAGE(I20:L20,N20)</f>
        <v>16.5501783871704</v>
      </c>
      <c r="Q20" s="116">
        <v>19.2251486559753</v>
      </c>
    </row>
    <row r="21" ht="14.75" spans="2:17">
      <c r="B21" s="4"/>
      <c r="C21" s="40"/>
      <c r="D21" s="95">
        <v>64</v>
      </c>
      <c r="E21" s="41">
        <v>16</v>
      </c>
      <c r="F21" s="39">
        <v>1</v>
      </c>
      <c r="G21" s="39">
        <v>1</v>
      </c>
      <c r="H21" s="74">
        <v>10.7222</v>
      </c>
      <c r="I21" s="50">
        <v>6.92962750573925</v>
      </c>
      <c r="J21" s="50">
        <v>7.57446768316921</v>
      </c>
      <c r="K21" s="50">
        <v>7.19</v>
      </c>
      <c r="L21" s="50">
        <v>8.24</v>
      </c>
      <c r="M21" s="50">
        <v>7.99</v>
      </c>
      <c r="N21" s="50">
        <v>23.2</v>
      </c>
      <c r="O21" s="50">
        <v>21.1</v>
      </c>
      <c r="P21" s="106">
        <f>AVERAGE(H21,J21:M21,O21)</f>
        <v>10.4694446138615</v>
      </c>
      <c r="Q21" s="116">
        <v>11.7462993127012</v>
      </c>
    </row>
    <row r="22" ht="14.75" spans="2:17">
      <c r="B22" s="6"/>
      <c r="C22" s="42"/>
      <c r="D22" s="96">
        <v>128</v>
      </c>
      <c r="E22" s="97">
        <v>8</v>
      </c>
      <c r="F22" s="43">
        <v>1</v>
      </c>
      <c r="G22" s="43">
        <v>1</v>
      </c>
      <c r="H22" s="75">
        <v>7.4383</v>
      </c>
      <c r="I22" s="51">
        <v>5.53</v>
      </c>
      <c r="J22" s="51"/>
      <c r="K22" s="51"/>
      <c r="L22" s="51"/>
      <c r="M22" s="51">
        <v>5.56</v>
      </c>
      <c r="N22" s="51"/>
      <c r="O22" s="51"/>
      <c r="P22" s="106">
        <f>AVERAGE(H22:O22)</f>
        <v>6.1761</v>
      </c>
      <c r="Q22" s="116" t="s">
        <v>60</v>
      </c>
    </row>
    <row r="23" spans="2:2">
      <c r="B23" s="45" t="s">
        <v>62</v>
      </c>
    </row>
    <row r="24" spans="2:2">
      <c r="B24" s="45" t="s">
        <v>63</v>
      </c>
    </row>
    <row r="26" ht="14.75"/>
    <row r="27" ht="14.5" customHeight="1" spans="2:26">
      <c r="B27" s="88" t="s">
        <v>64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99"/>
    </row>
    <row r="28" ht="26.5" customHeight="1" spans="2:28">
      <c r="B28" s="4" t="s">
        <v>35</v>
      </c>
      <c r="C28" s="4" t="s">
        <v>36</v>
      </c>
      <c r="D28" s="4" t="s">
        <v>37</v>
      </c>
      <c r="E28" s="23" t="s">
        <v>38</v>
      </c>
      <c r="F28" s="4" t="s">
        <v>39</v>
      </c>
      <c r="G28" s="4" t="s">
        <v>40</v>
      </c>
      <c r="H28" s="22" t="s">
        <v>41</v>
      </c>
      <c r="I28" s="22" t="s">
        <v>43</v>
      </c>
      <c r="J28" s="22" t="s">
        <v>42</v>
      </c>
      <c r="K28" s="53"/>
      <c r="L28" s="53"/>
      <c r="M28" s="54"/>
      <c r="N28" s="22" t="s">
        <v>65</v>
      </c>
      <c r="O28" s="22" t="s">
        <v>6</v>
      </c>
      <c r="P28" s="22" t="s">
        <v>44</v>
      </c>
      <c r="Q28" s="117" t="s">
        <v>66</v>
      </c>
      <c r="R28" s="113" t="s">
        <v>67</v>
      </c>
      <c r="T28" s="22" t="s">
        <v>41</v>
      </c>
      <c r="U28" s="22" t="s">
        <v>42</v>
      </c>
      <c r="V28" s="53"/>
      <c r="W28" s="53"/>
      <c r="X28" s="54"/>
      <c r="Y28" s="22" t="s">
        <v>65</v>
      </c>
      <c r="Z28" s="22" t="s">
        <v>6</v>
      </c>
      <c r="AA28" s="117" t="s">
        <v>66</v>
      </c>
      <c r="AB28" s="113" t="s">
        <v>46</v>
      </c>
    </row>
    <row r="29" ht="14.5" customHeight="1" spans="2:28">
      <c r="B29" s="4"/>
      <c r="C29" s="4"/>
      <c r="D29" s="4"/>
      <c r="E29" s="23"/>
      <c r="F29" s="4"/>
      <c r="G29" s="4"/>
      <c r="H29" s="24" t="s">
        <v>47</v>
      </c>
      <c r="I29" s="57"/>
      <c r="J29" s="57"/>
      <c r="K29" s="57"/>
      <c r="L29" s="57"/>
      <c r="M29" s="57"/>
      <c r="N29" s="57"/>
      <c r="O29" s="57"/>
      <c r="P29" s="58"/>
      <c r="Q29" s="59" t="s">
        <v>47</v>
      </c>
      <c r="R29" s="114"/>
      <c r="T29" s="24" t="s">
        <v>68</v>
      </c>
      <c r="U29" s="57"/>
      <c r="V29" s="57"/>
      <c r="W29" s="57"/>
      <c r="X29" s="57"/>
      <c r="Y29" s="57"/>
      <c r="Z29" s="58"/>
      <c r="AA29" s="59" t="s">
        <v>69</v>
      </c>
      <c r="AB29" s="114"/>
    </row>
    <row r="30" ht="40.5" customHeight="1" spans="2:28">
      <c r="B30" s="4"/>
      <c r="C30" s="4"/>
      <c r="D30" s="4" t="s">
        <v>48</v>
      </c>
      <c r="E30" s="25" t="s">
        <v>49</v>
      </c>
      <c r="F30" s="4"/>
      <c r="G30" s="4" t="s">
        <v>50</v>
      </c>
      <c r="H30" s="48" t="s">
        <v>51</v>
      </c>
      <c r="I30" s="107" t="s">
        <v>51</v>
      </c>
      <c r="J30" s="26" t="s">
        <v>52</v>
      </c>
      <c r="K30" s="26" t="s">
        <v>53</v>
      </c>
      <c r="L30" s="26" t="s">
        <v>54</v>
      </c>
      <c r="M30" s="26" t="s">
        <v>55</v>
      </c>
      <c r="N30" s="26" t="s">
        <v>70</v>
      </c>
      <c r="O30" s="26" t="s">
        <v>51</v>
      </c>
      <c r="P30" s="26" t="s">
        <v>51</v>
      </c>
      <c r="Q30" s="61" t="s">
        <v>51</v>
      </c>
      <c r="R30" s="114"/>
      <c r="T30" s="48" t="s">
        <v>51</v>
      </c>
      <c r="U30" s="26" t="s">
        <v>52</v>
      </c>
      <c r="V30" s="26" t="s">
        <v>53</v>
      </c>
      <c r="W30" s="26" t="s">
        <v>54</v>
      </c>
      <c r="X30" s="26" t="s">
        <v>55</v>
      </c>
      <c r="Y30" s="26" t="s">
        <v>70</v>
      </c>
      <c r="Z30" s="26" t="s">
        <v>51</v>
      </c>
      <c r="AA30" s="61" t="s">
        <v>51</v>
      </c>
      <c r="AB30" s="114"/>
    </row>
    <row r="31" ht="14.75" spans="2:28">
      <c r="B31" s="6"/>
      <c r="C31" s="6"/>
      <c r="D31" s="6"/>
      <c r="E31" s="27"/>
      <c r="F31" s="6"/>
      <c r="G31" s="6" t="s">
        <v>56</v>
      </c>
      <c r="H31" s="26" t="s">
        <v>57</v>
      </c>
      <c r="I31" s="8" t="s">
        <v>71</v>
      </c>
      <c r="J31" s="26" t="s">
        <v>57</v>
      </c>
      <c r="K31" s="26" t="s">
        <v>57</v>
      </c>
      <c r="L31" s="26" t="s">
        <v>57</v>
      </c>
      <c r="M31" s="26" t="s">
        <v>57</v>
      </c>
      <c r="N31" s="48" t="s">
        <v>57</v>
      </c>
      <c r="O31" s="26" t="s">
        <v>57</v>
      </c>
      <c r="P31" s="26" t="s">
        <v>58</v>
      </c>
      <c r="Q31" s="105" t="s">
        <v>58</v>
      </c>
      <c r="R31" s="115"/>
      <c r="T31" s="48" t="s">
        <v>57</v>
      </c>
      <c r="U31" s="26" t="s">
        <v>57</v>
      </c>
      <c r="V31" s="26" t="s">
        <v>57</v>
      </c>
      <c r="W31" s="26" t="s">
        <v>57</v>
      </c>
      <c r="X31" s="26" t="s">
        <v>57</v>
      </c>
      <c r="Y31" s="48" t="s">
        <v>57</v>
      </c>
      <c r="Z31" s="26" t="s">
        <v>57</v>
      </c>
      <c r="AA31" s="105" t="s">
        <v>58</v>
      </c>
      <c r="AB31" s="114"/>
    </row>
    <row r="32" ht="15.5" spans="2:28">
      <c r="B32" s="4" t="s">
        <v>59</v>
      </c>
      <c r="C32" s="10">
        <v>15</v>
      </c>
      <c r="D32" s="9">
        <v>24</v>
      </c>
      <c r="E32" s="9">
        <v>256</v>
      </c>
      <c r="F32" s="19">
        <v>4</v>
      </c>
      <c r="G32" s="19">
        <v>1</v>
      </c>
      <c r="H32" s="65">
        <v>3.43</v>
      </c>
      <c r="I32" s="30"/>
      <c r="J32" s="108">
        <v>1.054092286615</v>
      </c>
      <c r="K32" s="108">
        <v>1.08465877405628</v>
      </c>
      <c r="L32" s="108">
        <v>2.82</v>
      </c>
      <c r="M32" s="108">
        <v>3.97</v>
      </c>
      <c r="N32" s="108">
        <v>4.206</v>
      </c>
      <c r="O32" s="108"/>
      <c r="P32" s="109">
        <v>17.3</v>
      </c>
      <c r="Q32" s="118">
        <f>AVERAGE(H32,K32:N32)</f>
        <v>3.10213175481126</v>
      </c>
      <c r="R32" s="119">
        <v>4.8378215800959</v>
      </c>
      <c r="T32" s="120">
        <v>13.622</v>
      </c>
      <c r="U32" s="121">
        <v>5.37186040782765</v>
      </c>
      <c r="V32" s="122">
        <v>5.62249543454958</v>
      </c>
      <c r="W32" s="122">
        <v>6.78</v>
      </c>
      <c r="X32" s="122">
        <v>7.56</v>
      </c>
      <c r="Y32" s="129">
        <v>6.83</v>
      </c>
      <c r="Z32" s="130"/>
      <c r="AA32" s="131">
        <f>AVERAGE(V32:Y32)</f>
        <v>6.69812385863739</v>
      </c>
      <c r="AB32" s="123">
        <v>7.63105930706287</v>
      </c>
    </row>
    <row r="33" ht="14.75" spans="2:28">
      <c r="B33" s="4"/>
      <c r="C33" s="10"/>
      <c r="D33" s="29">
        <v>52</v>
      </c>
      <c r="E33" s="29">
        <v>128</v>
      </c>
      <c r="F33" s="30">
        <v>1</v>
      </c>
      <c r="G33" s="31">
        <v>1</v>
      </c>
      <c r="H33" s="65">
        <v>5.4249</v>
      </c>
      <c r="I33" s="30">
        <v>11</v>
      </c>
      <c r="J33" s="108">
        <v>1.46924182406715</v>
      </c>
      <c r="K33" s="108">
        <v>1.43792887047929</v>
      </c>
      <c r="L33" s="108">
        <v>4.19</v>
      </c>
      <c r="M33" s="108">
        <v>6</v>
      </c>
      <c r="N33" s="108">
        <v>4.743</v>
      </c>
      <c r="O33" s="108">
        <v>2.92</v>
      </c>
      <c r="P33" s="109">
        <v>11.5</v>
      </c>
      <c r="Q33" s="118">
        <f>AVERAGE(H33:I33,J33,L33:O33)</f>
        <v>5.10673454629531</v>
      </c>
      <c r="R33" s="123">
        <v>5.40945229939405</v>
      </c>
      <c r="T33" s="120">
        <v>17.2933</v>
      </c>
      <c r="U33" s="121">
        <v>5.20798018554231</v>
      </c>
      <c r="V33" s="122">
        <v>5.41647773916501</v>
      </c>
      <c r="W33" s="122">
        <v>7.54</v>
      </c>
      <c r="X33" s="122">
        <v>9.81</v>
      </c>
      <c r="Y33" s="132">
        <v>7.882</v>
      </c>
      <c r="Z33" s="130">
        <v>3.17</v>
      </c>
      <c r="AA33" s="131">
        <f>AVERAGE(U33:Y33)</f>
        <v>7.17129158494146</v>
      </c>
      <c r="AB33" s="123">
        <v>7.83736541781533</v>
      </c>
    </row>
    <row r="34" ht="14.75" spans="2:28">
      <c r="B34" s="4"/>
      <c r="C34" s="10"/>
      <c r="D34" s="29">
        <v>104</v>
      </c>
      <c r="E34" s="29">
        <v>64</v>
      </c>
      <c r="F34" s="30">
        <v>1</v>
      </c>
      <c r="G34" s="31">
        <v>1</v>
      </c>
      <c r="H34" s="65">
        <v>3.785</v>
      </c>
      <c r="I34" s="30">
        <v>8.7</v>
      </c>
      <c r="J34" s="108">
        <v>1.13170336351925</v>
      </c>
      <c r="K34" s="108">
        <v>0.989396483880859</v>
      </c>
      <c r="L34" s="108">
        <v>3.04</v>
      </c>
      <c r="M34" s="108">
        <v>4.24</v>
      </c>
      <c r="N34" s="92">
        <v>3.298</v>
      </c>
      <c r="O34" s="108">
        <v>2.06</v>
      </c>
      <c r="P34" s="109">
        <v>15.2</v>
      </c>
      <c r="Q34" s="118">
        <f>AVERAGE(H34:I34,J34,L34:O34)</f>
        <v>3.75067190907418</v>
      </c>
      <c r="R34" s="123">
        <v>4.71601109415557</v>
      </c>
      <c r="T34" s="120">
        <v>10.7092</v>
      </c>
      <c r="U34" s="121">
        <v>3.87506946095054</v>
      </c>
      <c r="V34" s="122">
        <v>3.8913352487887</v>
      </c>
      <c r="W34" s="122">
        <v>5.59</v>
      </c>
      <c r="X34" s="122">
        <v>7.12</v>
      </c>
      <c r="Y34" s="132">
        <v>4.959</v>
      </c>
      <c r="Z34" s="130">
        <v>2.08</v>
      </c>
      <c r="AA34" s="131">
        <f>AVERAGE(U34:Y34)</f>
        <v>5.08708094194785</v>
      </c>
      <c r="AB34" s="123">
        <v>5.46065781567703</v>
      </c>
    </row>
    <row r="35" ht="14.75" spans="2:28">
      <c r="B35" s="4"/>
      <c r="C35" s="9">
        <v>30</v>
      </c>
      <c r="D35" s="29">
        <v>24</v>
      </c>
      <c r="E35" s="29">
        <v>128</v>
      </c>
      <c r="F35" s="30">
        <v>4</v>
      </c>
      <c r="G35" s="30">
        <v>1</v>
      </c>
      <c r="H35" s="65">
        <v>3.43</v>
      </c>
      <c r="I35" s="30"/>
      <c r="J35" s="108">
        <v>1.14896636156649</v>
      </c>
      <c r="K35" s="108">
        <v>1.26763111988082</v>
      </c>
      <c r="L35" s="108">
        <v>2.8</v>
      </c>
      <c r="M35" s="108">
        <v>3.88</v>
      </c>
      <c r="N35" s="108">
        <v>4.012</v>
      </c>
      <c r="O35" s="108"/>
      <c r="P35" s="109">
        <v>17.7</v>
      </c>
      <c r="Q35" s="118">
        <f>AVERAGE(H35,K35:N35)</f>
        <v>3.07792622397616</v>
      </c>
      <c r="R35" s="123">
        <v>4.89122821163533</v>
      </c>
      <c r="T35" s="120">
        <v>11.252</v>
      </c>
      <c r="U35" s="121">
        <v>3.02830866371096</v>
      </c>
      <c r="V35" s="121">
        <v>3.18947746550929</v>
      </c>
      <c r="W35" s="122">
        <v>4.88</v>
      </c>
      <c r="X35" s="122">
        <v>5.98</v>
      </c>
      <c r="Y35" s="132">
        <v>5.892</v>
      </c>
      <c r="Z35" s="130"/>
      <c r="AA35" s="131">
        <f>AVERAGE(V35:Y35)</f>
        <v>4.98536936637732</v>
      </c>
      <c r="AB35" s="123">
        <v>5.70363102153671</v>
      </c>
    </row>
    <row r="36" ht="14.75" spans="2:28">
      <c r="B36" s="4"/>
      <c r="C36" s="10"/>
      <c r="D36" s="29">
        <v>48</v>
      </c>
      <c r="E36" s="29">
        <v>64</v>
      </c>
      <c r="F36" s="30">
        <v>1</v>
      </c>
      <c r="G36" s="31">
        <v>1</v>
      </c>
      <c r="H36" s="98">
        <v>5.5631</v>
      </c>
      <c r="I36" s="30">
        <v>11.8</v>
      </c>
      <c r="J36" s="108">
        <v>1.82889848129456</v>
      </c>
      <c r="K36" s="108">
        <v>1.66248937561919</v>
      </c>
      <c r="L36" s="108">
        <v>4.3</v>
      </c>
      <c r="M36" s="108">
        <v>6.13</v>
      </c>
      <c r="N36" s="108">
        <v>4.639</v>
      </c>
      <c r="O36" s="108">
        <v>2.96</v>
      </c>
      <c r="P36" s="109">
        <v>11.8</v>
      </c>
      <c r="Q36" s="118">
        <f>AVERAGE(H36,J36,L36:O36)</f>
        <v>4.23683308021576</v>
      </c>
      <c r="R36" s="123">
        <v>5.6314986507682</v>
      </c>
      <c r="T36" s="120">
        <v>19.2742</v>
      </c>
      <c r="U36" s="121">
        <v>3.42239880579428</v>
      </c>
      <c r="V36" s="121">
        <v>3.48835978087225</v>
      </c>
      <c r="W36" s="122">
        <v>6.97</v>
      </c>
      <c r="X36" s="122">
        <v>8.5</v>
      </c>
      <c r="Y36" s="132">
        <v>8.391</v>
      </c>
      <c r="Z36" s="130">
        <v>2.97</v>
      </c>
      <c r="AA36" s="131">
        <f>AVERAGE(U36:Y36)</f>
        <v>6.15435171733331</v>
      </c>
      <c r="AB36" s="123">
        <v>7.57370836952379</v>
      </c>
    </row>
    <row r="37" ht="14.75" spans="2:28">
      <c r="B37" s="4"/>
      <c r="C37" s="11"/>
      <c r="D37" s="34">
        <v>132</v>
      </c>
      <c r="E37" s="34">
        <v>32</v>
      </c>
      <c r="F37" s="35">
        <v>1</v>
      </c>
      <c r="G37" s="36">
        <v>1</v>
      </c>
      <c r="H37" s="83">
        <v>3.989</v>
      </c>
      <c r="I37" s="35"/>
      <c r="J37" s="110">
        <v>2.32</v>
      </c>
      <c r="K37" s="110"/>
      <c r="L37" s="110"/>
      <c r="M37" s="110"/>
      <c r="N37" s="110"/>
      <c r="O37" s="110">
        <v>1.84</v>
      </c>
      <c r="P37" s="111"/>
      <c r="Q37" s="118">
        <f>AVERAGE(H37:P37)</f>
        <v>2.71633333333333</v>
      </c>
      <c r="R37" s="123" t="s">
        <v>60</v>
      </c>
      <c r="T37" s="71">
        <v>8.9676</v>
      </c>
      <c r="U37" s="110">
        <v>3.53</v>
      </c>
      <c r="V37" s="111"/>
      <c r="W37" s="124"/>
      <c r="X37" s="124"/>
      <c r="Y37" s="133"/>
      <c r="Z37" s="111">
        <v>1.83</v>
      </c>
      <c r="AA37" s="131">
        <f>AVERAGE(T37:Z37)</f>
        <v>4.77586666666667</v>
      </c>
      <c r="AB37" s="123" t="s">
        <v>60</v>
      </c>
    </row>
    <row r="38" ht="14.75" spans="2:28">
      <c r="B38" s="4"/>
      <c r="C38" s="9">
        <v>60</v>
      </c>
      <c r="D38" s="29">
        <v>24</v>
      </c>
      <c r="E38" s="29">
        <v>64</v>
      </c>
      <c r="F38" s="30">
        <v>4</v>
      </c>
      <c r="G38" s="30">
        <v>1</v>
      </c>
      <c r="H38" s="98">
        <v>3.3858</v>
      </c>
      <c r="I38" s="30"/>
      <c r="J38" s="108">
        <v>1.66585722069731</v>
      </c>
      <c r="K38" s="108">
        <v>1.7503986745543</v>
      </c>
      <c r="L38" s="108">
        <v>2.95</v>
      </c>
      <c r="M38" s="108">
        <v>4.03</v>
      </c>
      <c r="N38" s="108">
        <v>4.04</v>
      </c>
      <c r="O38" s="108"/>
      <c r="P38" s="109">
        <v>17.3</v>
      </c>
      <c r="Q38" s="118">
        <f>AVERAGE(H38,K38:N38)</f>
        <v>3.23123973491086</v>
      </c>
      <c r="R38" s="123">
        <v>5.01743655646452</v>
      </c>
      <c r="T38" s="120">
        <v>9.471</v>
      </c>
      <c r="U38" s="121">
        <v>3.35426786906949</v>
      </c>
      <c r="V38" s="122">
        <v>3.30563153983434</v>
      </c>
      <c r="W38" s="122">
        <v>4.95</v>
      </c>
      <c r="X38" s="122">
        <v>6.33</v>
      </c>
      <c r="Y38" s="134">
        <v>6.092</v>
      </c>
      <c r="Z38" s="130"/>
      <c r="AA38" s="131">
        <f>AVERAGE(U38,W38:Y38)</f>
        <v>5.18156696726737</v>
      </c>
      <c r="AB38" s="123">
        <v>5.58381656815064</v>
      </c>
    </row>
    <row r="39" ht="14.75" spans="2:28">
      <c r="B39" s="4"/>
      <c r="C39" s="10"/>
      <c r="D39" s="34">
        <v>64</v>
      </c>
      <c r="E39" s="34">
        <v>32</v>
      </c>
      <c r="F39" s="35">
        <v>1</v>
      </c>
      <c r="G39" s="35">
        <v>1</v>
      </c>
      <c r="H39" s="83">
        <v>5.2</v>
      </c>
      <c r="I39" s="35"/>
      <c r="J39" s="110">
        <v>3.6</v>
      </c>
      <c r="K39" s="110"/>
      <c r="L39" s="110"/>
      <c r="M39" s="110"/>
      <c r="N39" s="112"/>
      <c r="O39" s="110">
        <v>2.48</v>
      </c>
      <c r="P39" s="111"/>
      <c r="Q39" s="118">
        <f>AVERAGE(H39:P39)</f>
        <v>3.76</v>
      </c>
      <c r="R39" s="123" t="s">
        <v>60</v>
      </c>
      <c r="T39" s="71">
        <v>12.9891</v>
      </c>
      <c r="U39" s="110">
        <v>5.13</v>
      </c>
      <c r="V39" s="124"/>
      <c r="W39" s="124"/>
      <c r="X39" s="124"/>
      <c r="Y39" s="133"/>
      <c r="Z39" s="111">
        <v>2.45</v>
      </c>
      <c r="AA39" s="131">
        <f t="shared" ref="AA39:AA40" si="0">AVERAGE(T39:Z39)</f>
        <v>6.85636666666667</v>
      </c>
      <c r="AB39" s="123" t="s">
        <v>60</v>
      </c>
    </row>
    <row r="40" ht="14.75" spans="2:28">
      <c r="B40" s="4"/>
      <c r="C40" s="11"/>
      <c r="D40" s="34">
        <v>132</v>
      </c>
      <c r="E40" s="34">
        <v>16</v>
      </c>
      <c r="F40" s="35">
        <v>1</v>
      </c>
      <c r="G40" s="35">
        <v>1</v>
      </c>
      <c r="H40" s="83">
        <v>3.6008</v>
      </c>
      <c r="I40" s="35"/>
      <c r="J40" s="110">
        <v>2.42</v>
      </c>
      <c r="K40" s="110"/>
      <c r="L40" s="110"/>
      <c r="M40" s="110"/>
      <c r="N40" s="112"/>
      <c r="O40" s="110">
        <v>1.74</v>
      </c>
      <c r="P40" s="111"/>
      <c r="Q40" s="118">
        <f>AVERAGE(H40:P40)</f>
        <v>2.58693333333333</v>
      </c>
      <c r="R40" s="123" t="s">
        <v>60</v>
      </c>
      <c r="T40" s="71">
        <v>8.3176</v>
      </c>
      <c r="U40" s="110">
        <v>3.45</v>
      </c>
      <c r="V40" s="124"/>
      <c r="W40" s="124"/>
      <c r="X40" s="124"/>
      <c r="Y40" s="133"/>
      <c r="Z40" s="111">
        <v>1.73</v>
      </c>
      <c r="AA40" s="131">
        <f t="shared" si="0"/>
        <v>4.4992</v>
      </c>
      <c r="AB40" s="123" t="s">
        <v>60</v>
      </c>
    </row>
    <row r="41" ht="14.75" spans="2:28">
      <c r="B41" s="2" t="s">
        <v>61</v>
      </c>
      <c r="C41" s="38">
        <v>60</v>
      </c>
      <c r="D41" s="38">
        <v>24</v>
      </c>
      <c r="E41" s="38">
        <v>64</v>
      </c>
      <c r="F41" s="39">
        <v>4</v>
      </c>
      <c r="G41" s="39">
        <v>1</v>
      </c>
      <c r="H41" s="98">
        <v>3.3858</v>
      </c>
      <c r="I41" s="30"/>
      <c r="J41" s="108">
        <v>1.66585722069731</v>
      </c>
      <c r="K41" s="108">
        <v>1.7503986745543</v>
      </c>
      <c r="L41" s="108">
        <v>2.94804196021417</v>
      </c>
      <c r="M41" s="108">
        <v>4.02688116153635</v>
      </c>
      <c r="N41" s="92">
        <v>4.096</v>
      </c>
      <c r="O41" s="108"/>
      <c r="P41" s="109">
        <v>17.3</v>
      </c>
      <c r="Q41" s="118">
        <f>AVERAGE(H41,K41:N41)</f>
        <v>3.24142435926096</v>
      </c>
      <c r="R41" s="123">
        <v>5.02471128814316</v>
      </c>
      <c r="T41" s="120">
        <v>9.61</v>
      </c>
      <c r="U41" s="121">
        <v>3.35426786906949</v>
      </c>
      <c r="V41" s="122">
        <v>3.30563153983434</v>
      </c>
      <c r="W41" s="122">
        <v>4.94673863363155</v>
      </c>
      <c r="X41" s="122">
        <v>6.3312626082574</v>
      </c>
      <c r="Y41" s="134">
        <v>5.841</v>
      </c>
      <c r="Z41" s="130"/>
      <c r="AA41" s="131">
        <f>AVERAGE(U41,W41:Y41)</f>
        <v>5.11831727773961</v>
      </c>
      <c r="AB41" s="123">
        <v>5.56481677513213</v>
      </c>
    </row>
    <row r="42" ht="14.75" spans="2:28">
      <c r="B42" s="4"/>
      <c r="C42" s="40"/>
      <c r="D42" s="38">
        <v>64</v>
      </c>
      <c r="E42" s="38">
        <v>32</v>
      </c>
      <c r="F42" s="39">
        <v>1</v>
      </c>
      <c r="G42" s="39">
        <v>1</v>
      </c>
      <c r="H42" s="98">
        <v>5.3925</v>
      </c>
      <c r="I42" s="30">
        <v>10.5</v>
      </c>
      <c r="J42" s="108">
        <v>2.07892341182138</v>
      </c>
      <c r="K42" s="108">
        <v>2.11493714849499</v>
      </c>
      <c r="L42" s="108">
        <v>3.98526391638472</v>
      </c>
      <c r="M42" s="108">
        <v>5.38183856708253</v>
      </c>
      <c r="N42" s="30">
        <v>4.109</v>
      </c>
      <c r="O42" s="108">
        <v>2.48</v>
      </c>
      <c r="P42" s="109">
        <v>11</v>
      </c>
      <c r="Q42" s="118">
        <f>AVERAGE(H42:I42,K42:N42)</f>
        <v>5.24725660532704</v>
      </c>
      <c r="R42" s="123">
        <v>5.22694033819818</v>
      </c>
      <c r="T42" s="120">
        <v>16.8359</v>
      </c>
      <c r="U42" s="121">
        <v>3.41748132402851</v>
      </c>
      <c r="V42" s="121">
        <v>3.34284791294392</v>
      </c>
      <c r="W42" s="122">
        <v>5.81714821761484</v>
      </c>
      <c r="X42" s="122">
        <v>7.56587502209037</v>
      </c>
      <c r="Y42" s="19">
        <v>5.998</v>
      </c>
      <c r="Z42" s="130">
        <v>2.45</v>
      </c>
      <c r="AA42" s="131">
        <f>AVERAGE(U42:Y42)</f>
        <v>5.22827049533553</v>
      </c>
      <c r="AB42" s="123">
        <v>6.48960749666823</v>
      </c>
    </row>
    <row r="43" ht="14.75" spans="2:28">
      <c r="B43" s="4"/>
      <c r="C43" s="40"/>
      <c r="D43" s="41">
        <v>132</v>
      </c>
      <c r="E43" s="38">
        <v>16</v>
      </c>
      <c r="F43" s="39">
        <v>1</v>
      </c>
      <c r="G43" s="39">
        <v>1</v>
      </c>
      <c r="H43" s="98">
        <v>3.7236</v>
      </c>
      <c r="I43" s="30">
        <v>7.6</v>
      </c>
      <c r="J43" s="108">
        <v>1.5739653777209</v>
      </c>
      <c r="K43" s="108">
        <v>1.42439257940135</v>
      </c>
      <c r="L43" s="108">
        <v>2.61069393891664</v>
      </c>
      <c r="M43" s="108">
        <v>3.6848725367861</v>
      </c>
      <c r="N43" s="108">
        <v>2.772</v>
      </c>
      <c r="O43" s="108">
        <v>1.74</v>
      </c>
      <c r="P43" s="109">
        <v>18.3</v>
      </c>
      <c r="Q43" s="118">
        <f>AVERAGE(H43:I43,J43,L43:O43)</f>
        <v>3.38644740763195</v>
      </c>
      <c r="R43" s="123">
        <v>4.82550271475833</v>
      </c>
      <c r="T43" s="120">
        <v>9.9381</v>
      </c>
      <c r="U43" s="121">
        <v>2.28199984410567</v>
      </c>
      <c r="V43" s="122">
        <v>2.19421349953036</v>
      </c>
      <c r="W43" s="122">
        <v>3.73057435783631</v>
      </c>
      <c r="X43" s="122">
        <v>5.53535983455038</v>
      </c>
      <c r="Y43" s="19">
        <v>4.081</v>
      </c>
      <c r="Z43" s="130">
        <v>1.73</v>
      </c>
      <c r="AA43" s="131">
        <f>AVERAGE(U43:Y43)</f>
        <v>3.56462950720454</v>
      </c>
      <c r="AB43" s="123">
        <v>4.21303536228896</v>
      </c>
    </row>
    <row r="44" ht="14.75" spans="2:28">
      <c r="B44" s="4"/>
      <c r="C44" s="38">
        <v>120</v>
      </c>
      <c r="D44" s="39">
        <v>32</v>
      </c>
      <c r="E44" s="41">
        <v>32</v>
      </c>
      <c r="F44" s="39">
        <v>4</v>
      </c>
      <c r="G44" s="39">
        <v>1</v>
      </c>
      <c r="H44" s="86">
        <v>3.4357</v>
      </c>
      <c r="I44" s="30"/>
      <c r="J44" s="108">
        <v>2.31937640004934</v>
      </c>
      <c r="K44" s="108">
        <v>2.72329042599067</v>
      </c>
      <c r="L44" s="108">
        <v>2.88902331265694</v>
      </c>
      <c r="M44" s="108">
        <v>3.71650166262199</v>
      </c>
      <c r="N44" s="108">
        <v>3.531</v>
      </c>
      <c r="O44" s="108"/>
      <c r="P44" s="109">
        <v>18</v>
      </c>
      <c r="Q44" s="118">
        <f>AVERAGE(H44,K44:N44)</f>
        <v>3.25910308025392</v>
      </c>
      <c r="R44" s="123">
        <v>5.52986530021982</v>
      </c>
      <c r="T44" s="125">
        <v>7.168</v>
      </c>
      <c r="U44" s="121">
        <v>3.6078944140929</v>
      </c>
      <c r="V44" s="121">
        <v>4.37074999901143</v>
      </c>
      <c r="W44" s="122">
        <v>4.35215609892731</v>
      </c>
      <c r="X44" s="122">
        <v>5.62627907748559</v>
      </c>
      <c r="Y44" s="11">
        <v>4.879</v>
      </c>
      <c r="Z44" s="130"/>
      <c r="AA44" s="131">
        <f>AVERAGE(V44:Y44)</f>
        <v>4.80704629385608</v>
      </c>
      <c r="AB44" s="123">
        <v>4.56721591790344</v>
      </c>
    </row>
    <row r="45" ht="14.75" spans="2:28">
      <c r="B45" s="4"/>
      <c r="C45" s="40"/>
      <c r="D45" s="39">
        <v>64</v>
      </c>
      <c r="E45" s="42">
        <v>16</v>
      </c>
      <c r="F45" s="39">
        <v>1</v>
      </c>
      <c r="G45" s="39">
        <v>1</v>
      </c>
      <c r="H45" s="86">
        <v>5.2852</v>
      </c>
      <c r="I45" s="30">
        <v>12.3</v>
      </c>
      <c r="J45" s="108">
        <v>3.8307363906659</v>
      </c>
      <c r="K45" s="108">
        <v>3.88587225246146</v>
      </c>
      <c r="L45" s="108">
        <v>4.45894167547297</v>
      </c>
      <c r="M45" s="108">
        <v>6.5219259710729</v>
      </c>
      <c r="N45" s="30">
        <v>4.302</v>
      </c>
      <c r="O45" s="108">
        <v>2.65</v>
      </c>
      <c r="P45" s="109">
        <v>11.4</v>
      </c>
      <c r="Q45" s="126">
        <f>AVERAGE(H45,J45:N45,P45)</f>
        <v>5.66923946995332</v>
      </c>
      <c r="R45" s="123">
        <v>6.16868453620915</v>
      </c>
      <c r="T45" s="125">
        <v>12.2991</v>
      </c>
      <c r="U45" s="121">
        <v>5.69264567625159</v>
      </c>
      <c r="V45" s="121">
        <f>ABS(-5.8105360139255)</f>
        <v>5.8105360139255</v>
      </c>
      <c r="W45" s="122">
        <v>6.9028987629987</v>
      </c>
      <c r="X45" s="122">
        <v>9.36730780908363</v>
      </c>
      <c r="Y45" s="19">
        <v>5.914</v>
      </c>
      <c r="Z45" s="130">
        <v>2.67</v>
      </c>
      <c r="AA45" s="135">
        <f>AVERAGE(U45:Y45)</f>
        <v>6.73747765245188</v>
      </c>
      <c r="AB45" s="123">
        <v>4.1227193724014</v>
      </c>
    </row>
    <row r="46" ht="14.75" spans="2:28">
      <c r="B46" s="6"/>
      <c r="C46" s="42"/>
      <c r="D46" s="43">
        <v>128</v>
      </c>
      <c r="E46" s="44">
        <v>8</v>
      </c>
      <c r="F46" s="43">
        <v>1</v>
      </c>
      <c r="G46" s="43">
        <v>1</v>
      </c>
      <c r="H46" s="87">
        <v>3.7021</v>
      </c>
      <c r="I46" s="35"/>
      <c r="J46" s="110">
        <v>3.05</v>
      </c>
      <c r="K46" s="110"/>
      <c r="L46" s="110"/>
      <c r="M46" s="110"/>
      <c r="N46" s="35"/>
      <c r="O46" s="110">
        <v>1.79</v>
      </c>
      <c r="P46" s="111"/>
      <c r="Q46" s="118">
        <f>AVERAGE(H46:P46)</f>
        <v>2.84736666666667</v>
      </c>
      <c r="R46" s="127" t="s">
        <v>60</v>
      </c>
      <c r="T46" s="128">
        <v>8.201</v>
      </c>
      <c r="U46" s="110">
        <v>4.59</v>
      </c>
      <c r="V46" s="110"/>
      <c r="W46" s="124"/>
      <c r="X46" s="124"/>
      <c r="Y46" s="35"/>
      <c r="Z46" s="111">
        <v>1.79</v>
      </c>
      <c r="AA46" s="131">
        <f>AVERAGE(T46:Z46)</f>
        <v>4.86033333333333</v>
      </c>
      <c r="AB46" s="123" t="s">
        <v>60</v>
      </c>
    </row>
    <row r="47" spans="2:20">
      <c r="B47" s="45" t="s">
        <v>62</v>
      </c>
      <c r="T47" s="45" t="s">
        <v>62</v>
      </c>
    </row>
    <row r="48" spans="2:20">
      <c r="B48" s="45" t="s">
        <v>63</v>
      </c>
      <c r="T48" s="45" t="s">
        <v>63</v>
      </c>
    </row>
  </sheetData>
  <mergeCells count="40">
    <mergeCell ref="B3:P3"/>
    <mergeCell ref="I4:L4"/>
    <mergeCell ref="H5:O5"/>
    <mergeCell ref="B27:Z27"/>
    <mergeCell ref="J28:M28"/>
    <mergeCell ref="U28:X28"/>
    <mergeCell ref="H29:P29"/>
    <mergeCell ref="T29:Z29"/>
    <mergeCell ref="B4:B7"/>
    <mergeCell ref="B8:B16"/>
    <mergeCell ref="B17:B22"/>
    <mergeCell ref="B28:B31"/>
    <mergeCell ref="B32:B38"/>
    <mergeCell ref="B41:B46"/>
    <mergeCell ref="C4:C7"/>
    <mergeCell ref="C8:C10"/>
    <mergeCell ref="C11:C13"/>
    <mergeCell ref="C14:C16"/>
    <mergeCell ref="C17:C19"/>
    <mergeCell ref="C20:C22"/>
    <mergeCell ref="C28:C31"/>
    <mergeCell ref="C32:C34"/>
    <mergeCell ref="C35:C37"/>
    <mergeCell ref="C38:C40"/>
    <mergeCell ref="C41:C43"/>
    <mergeCell ref="C44:C46"/>
    <mergeCell ref="D4:D5"/>
    <mergeCell ref="D6:D7"/>
    <mergeCell ref="D28:D29"/>
    <mergeCell ref="D30:D31"/>
    <mergeCell ref="E4:E5"/>
    <mergeCell ref="E6:E7"/>
    <mergeCell ref="E28:E29"/>
    <mergeCell ref="F4:F7"/>
    <mergeCell ref="F28:F31"/>
    <mergeCell ref="G4:G5"/>
    <mergeCell ref="G28:G29"/>
    <mergeCell ref="Q4:Q7"/>
    <mergeCell ref="R28:R31"/>
    <mergeCell ref="AB28:AB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70"/>
  <sheetViews>
    <sheetView zoomScale="70" zoomScaleNormal="70" workbookViewId="0">
      <selection activeCell="N69" sqref="N69"/>
    </sheetView>
  </sheetViews>
  <sheetFormatPr defaultColWidth="9" defaultRowHeight="14"/>
  <cols>
    <col min="1" max="1" width="6" customWidth="1"/>
    <col min="7" max="8" width="17.0909090909091" customWidth="1"/>
    <col min="9" max="9" width="15.3636363636364" customWidth="1"/>
    <col min="10" max="10" width="17.2727272727273" customWidth="1"/>
    <col min="11" max="11" width="18.2727272727273" customWidth="1"/>
    <col min="12" max="12" width="22.0909090909091" customWidth="1"/>
    <col min="13" max="13" width="21.1818181818182" customWidth="1"/>
    <col min="14" max="14" width="21.7272727272727" customWidth="1"/>
    <col min="15" max="15" width="16.0909090909091" customWidth="1"/>
    <col min="16" max="16" width="14.1818181818182" customWidth="1"/>
    <col min="17" max="17" width="15.4545454545455" customWidth="1"/>
    <col min="18" max="18" width="14.2727272727273" customWidth="1"/>
  </cols>
  <sheetData>
    <row r="2" ht="14.75"/>
    <row r="3" ht="14.75" spans="2:15">
      <c r="B3" s="20" t="s">
        <v>72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52"/>
    </row>
    <row r="4" ht="26.75" spans="2:16">
      <c r="B4" s="2" t="s">
        <v>35</v>
      </c>
      <c r="C4" s="2" t="s">
        <v>36</v>
      </c>
      <c r="D4" s="2" t="s">
        <v>37</v>
      </c>
      <c r="E4" s="16" t="s">
        <v>38</v>
      </c>
      <c r="F4" s="2" t="s">
        <v>39</v>
      </c>
      <c r="G4" s="2" t="s">
        <v>40</v>
      </c>
      <c r="H4" s="22" t="s">
        <v>6</v>
      </c>
      <c r="I4" s="22" t="s">
        <v>41</v>
      </c>
      <c r="J4" s="22" t="s">
        <v>42</v>
      </c>
      <c r="K4" s="53"/>
      <c r="L4" s="53"/>
      <c r="M4" s="54"/>
      <c r="N4" s="22" t="s">
        <v>43</v>
      </c>
      <c r="O4" s="55" t="s">
        <v>73</v>
      </c>
      <c r="P4" s="56" t="s">
        <v>46</v>
      </c>
    </row>
    <row r="5" ht="14.75" spans="2:16">
      <c r="B5" s="4"/>
      <c r="C5" s="4"/>
      <c r="D5" s="4"/>
      <c r="E5" s="23"/>
      <c r="F5" s="4"/>
      <c r="G5" s="4"/>
      <c r="H5" s="24" t="s">
        <v>47</v>
      </c>
      <c r="I5" s="57"/>
      <c r="J5" s="57"/>
      <c r="K5" s="57"/>
      <c r="L5" s="57"/>
      <c r="M5" s="57"/>
      <c r="N5" s="58"/>
      <c r="O5" s="59" t="s">
        <v>47</v>
      </c>
      <c r="P5" s="60"/>
    </row>
    <row r="6" ht="39.75" spans="2:16">
      <c r="B6" s="4"/>
      <c r="C6" s="4"/>
      <c r="D6" s="4" t="s">
        <v>48</v>
      </c>
      <c r="E6" s="25" t="s">
        <v>49</v>
      </c>
      <c r="F6" s="4"/>
      <c r="G6" s="4" t="s">
        <v>50</v>
      </c>
      <c r="H6" s="26" t="s">
        <v>51</v>
      </c>
      <c r="I6" s="26" t="s">
        <v>51</v>
      </c>
      <c r="J6" s="48" t="s">
        <v>74</v>
      </c>
      <c r="K6" s="48" t="s">
        <v>75</v>
      </c>
      <c r="L6" s="48" t="s">
        <v>76</v>
      </c>
      <c r="M6" s="48" t="s">
        <v>77</v>
      </c>
      <c r="N6" s="26" t="s">
        <v>78</v>
      </c>
      <c r="O6" s="61" t="s">
        <v>79</v>
      </c>
      <c r="P6" s="60"/>
    </row>
    <row r="7" ht="14.75" spans="2:16">
      <c r="B7" s="6"/>
      <c r="C7" s="6"/>
      <c r="D7" s="6"/>
      <c r="E7" s="27"/>
      <c r="F7" s="6"/>
      <c r="G7" s="6" t="s">
        <v>56</v>
      </c>
      <c r="H7" s="26" t="s">
        <v>57</v>
      </c>
      <c r="I7" s="26" t="s">
        <v>57</v>
      </c>
      <c r="J7" s="2" t="s">
        <v>57</v>
      </c>
      <c r="K7" s="2" t="s">
        <v>57</v>
      </c>
      <c r="L7" s="48" t="s">
        <v>57</v>
      </c>
      <c r="M7" s="48" t="s">
        <v>57</v>
      </c>
      <c r="N7" s="62">
        <v>0.95</v>
      </c>
      <c r="O7" s="63" t="s">
        <v>57</v>
      </c>
      <c r="P7" s="64"/>
    </row>
    <row r="8" ht="14.75" spans="2:16">
      <c r="B8" s="4" t="s">
        <v>59</v>
      </c>
      <c r="C8" s="10">
        <v>15</v>
      </c>
      <c r="D8" s="9">
        <v>24</v>
      </c>
      <c r="E8" s="9">
        <v>256</v>
      </c>
      <c r="F8" s="19">
        <v>4</v>
      </c>
      <c r="G8" s="19">
        <v>1</v>
      </c>
      <c r="H8" s="28"/>
      <c r="I8" s="65">
        <v>8.9976</v>
      </c>
      <c r="J8" s="66">
        <v>8.71159914244487</v>
      </c>
      <c r="K8" s="66">
        <v>8.04220036563075</v>
      </c>
      <c r="L8" s="66">
        <v>15.9</v>
      </c>
      <c r="M8" s="66">
        <v>22.86</v>
      </c>
      <c r="N8" s="67">
        <v>29.6</v>
      </c>
      <c r="O8" s="68">
        <f>AVERAGE(I8:J8,L8:M8)</f>
        <v>14.1172997856112</v>
      </c>
      <c r="P8" s="69">
        <v>15.2281499180126</v>
      </c>
    </row>
    <row r="9" ht="14.75" spans="2:16">
      <c r="B9" s="4"/>
      <c r="C9" s="10"/>
      <c r="D9" s="29">
        <v>52</v>
      </c>
      <c r="E9" s="29">
        <v>128</v>
      </c>
      <c r="F9" s="30">
        <v>1</v>
      </c>
      <c r="G9" s="31">
        <v>1</v>
      </c>
      <c r="H9" s="28">
        <v>7.37</v>
      </c>
      <c r="I9" s="65">
        <v>13.8244</v>
      </c>
      <c r="J9" s="66">
        <v>6.63577439630242</v>
      </c>
      <c r="K9" s="66">
        <v>6.50880607525679</v>
      </c>
      <c r="L9" s="66">
        <v>6.4</v>
      </c>
      <c r="M9" s="66">
        <v>8.89</v>
      </c>
      <c r="N9" s="70">
        <v>19.5</v>
      </c>
      <c r="O9" s="68">
        <f>AVERAGE(H9:I9,J9:K9,M9)</f>
        <v>8.64579609431184</v>
      </c>
      <c r="P9" s="69">
        <v>9.28432578165132</v>
      </c>
    </row>
    <row r="10" ht="14.75" spans="2:16">
      <c r="B10" s="4"/>
      <c r="C10" s="10"/>
      <c r="D10" s="29">
        <v>104</v>
      </c>
      <c r="E10" s="29">
        <v>64</v>
      </c>
      <c r="F10" s="30">
        <v>1</v>
      </c>
      <c r="G10" s="31">
        <v>1</v>
      </c>
      <c r="H10" s="28">
        <v>5.21</v>
      </c>
      <c r="I10" s="65">
        <v>10.2478</v>
      </c>
      <c r="J10" s="66">
        <v>4.90543828751929</v>
      </c>
      <c r="K10" s="66">
        <v>4.79548829670435</v>
      </c>
      <c r="L10" s="66">
        <v>5.36</v>
      </c>
      <c r="M10" s="66">
        <v>6.26</v>
      </c>
      <c r="N10" s="67">
        <v>14.4</v>
      </c>
      <c r="O10" s="68">
        <f>AVERAGE(H10:I10,J10,L10:M10)</f>
        <v>6.39664765750386</v>
      </c>
      <c r="P10" s="69">
        <v>6.84936094060338</v>
      </c>
    </row>
    <row r="11" ht="14.75" spans="2:16">
      <c r="B11" s="4"/>
      <c r="C11" s="9">
        <v>30</v>
      </c>
      <c r="D11" s="29">
        <v>24</v>
      </c>
      <c r="E11" s="29">
        <v>128</v>
      </c>
      <c r="F11" s="30">
        <v>4</v>
      </c>
      <c r="G11" s="30">
        <v>1</v>
      </c>
      <c r="H11" s="28"/>
      <c r="I11" s="65">
        <v>8.9976</v>
      </c>
      <c r="J11" s="66">
        <v>9.53773501447299</v>
      </c>
      <c r="K11" s="66">
        <v>8.19276042117142</v>
      </c>
      <c r="L11" s="66">
        <v>15.35</v>
      </c>
      <c r="M11" s="66">
        <v>21.37</v>
      </c>
      <c r="N11" s="67">
        <v>28.6</v>
      </c>
      <c r="O11" s="68">
        <f>AVERAGE(I11:J11,L11:M11)</f>
        <v>13.8138337536182</v>
      </c>
      <c r="P11" s="69">
        <v>14.8842659059407</v>
      </c>
    </row>
    <row r="12" ht="14.75" spans="2:16">
      <c r="B12" s="4"/>
      <c r="C12" s="10"/>
      <c r="D12" s="32">
        <v>48</v>
      </c>
      <c r="E12" s="29">
        <v>64</v>
      </c>
      <c r="F12" s="30">
        <v>1</v>
      </c>
      <c r="G12" s="31">
        <v>1</v>
      </c>
      <c r="H12" s="28">
        <v>7.64</v>
      </c>
      <c r="I12" s="65">
        <v>14.1796</v>
      </c>
      <c r="J12" s="66">
        <v>6.51614320748403</v>
      </c>
      <c r="K12" s="66">
        <v>6.41131187217735</v>
      </c>
      <c r="L12" s="66">
        <v>7.59</v>
      </c>
      <c r="M12" s="66">
        <v>8.92</v>
      </c>
      <c r="N12" s="67">
        <v>20.5</v>
      </c>
      <c r="O12" s="68">
        <f>AVERAGE(H12:I12,J12,L12:M12)</f>
        <v>8.96914864149681</v>
      </c>
      <c r="P12" s="69">
        <v>9.66869358280877</v>
      </c>
    </row>
    <row r="13" ht="14.75" spans="2:16">
      <c r="B13" s="4"/>
      <c r="C13" s="11"/>
      <c r="D13" s="33">
        <v>132</v>
      </c>
      <c r="E13" s="34">
        <v>32</v>
      </c>
      <c r="F13" s="35">
        <v>1</v>
      </c>
      <c r="G13" s="36">
        <v>1</v>
      </c>
      <c r="H13" s="37">
        <v>4.65</v>
      </c>
      <c r="I13" s="71">
        <v>9.6502</v>
      </c>
      <c r="J13" s="72"/>
      <c r="K13" s="72"/>
      <c r="L13" s="72"/>
      <c r="M13" s="72"/>
      <c r="N13" s="73"/>
      <c r="O13" s="68">
        <f>AVERAGE(H13:N13)</f>
        <v>7.1501</v>
      </c>
      <c r="P13" s="69" t="s">
        <v>60</v>
      </c>
    </row>
    <row r="14" ht="14.75" spans="2:16">
      <c r="B14" s="4"/>
      <c r="C14" s="9">
        <v>60</v>
      </c>
      <c r="D14" s="29">
        <v>24</v>
      </c>
      <c r="E14" s="29">
        <v>64</v>
      </c>
      <c r="F14" s="30">
        <v>4</v>
      </c>
      <c r="G14" s="30">
        <v>1</v>
      </c>
      <c r="H14" s="28"/>
      <c r="I14" s="65">
        <v>8.4936</v>
      </c>
      <c r="J14" s="66">
        <v>9.80644051884966</v>
      </c>
      <c r="K14" s="66">
        <v>8.96557447318264</v>
      </c>
      <c r="L14" s="66">
        <v>16.28</v>
      </c>
      <c r="M14" s="66">
        <v>22.32</v>
      </c>
      <c r="N14" s="67">
        <v>31.3</v>
      </c>
      <c r="O14" s="68">
        <f>AVERAGE(J14:M14)</f>
        <v>14.3430037480081</v>
      </c>
      <c r="P14" s="69">
        <v>17.7344029984065</v>
      </c>
    </row>
    <row r="15" ht="14.75" spans="2:16">
      <c r="B15" s="4"/>
      <c r="C15" s="10"/>
      <c r="D15" s="34">
        <v>64</v>
      </c>
      <c r="E15" s="34">
        <v>32</v>
      </c>
      <c r="F15" s="35">
        <v>1</v>
      </c>
      <c r="G15" s="35">
        <v>1</v>
      </c>
      <c r="H15" s="37">
        <v>6.43</v>
      </c>
      <c r="I15" s="71">
        <v>12.9676</v>
      </c>
      <c r="J15" s="72"/>
      <c r="K15" s="72"/>
      <c r="L15" s="72"/>
      <c r="M15" s="72"/>
      <c r="N15" s="73"/>
      <c r="O15" s="68">
        <f t="shared" ref="O15:O16" si="0">AVERAGE(H15:N15)</f>
        <v>9.6988</v>
      </c>
      <c r="P15" s="69" t="s">
        <v>60</v>
      </c>
    </row>
    <row r="16" ht="14.75" spans="2:16">
      <c r="B16" s="4"/>
      <c r="C16" s="11"/>
      <c r="D16" s="34">
        <v>132</v>
      </c>
      <c r="E16" s="34">
        <v>16</v>
      </c>
      <c r="F16" s="35">
        <v>1</v>
      </c>
      <c r="G16" s="35">
        <v>1</v>
      </c>
      <c r="H16" s="37">
        <v>4.41</v>
      </c>
      <c r="I16" s="71">
        <v>9.1846</v>
      </c>
      <c r="J16" s="72"/>
      <c r="K16" s="72"/>
      <c r="L16" s="72"/>
      <c r="M16" s="72"/>
      <c r="N16" s="73"/>
      <c r="O16" s="68">
        <f t="shared" si="0"/>
        <v>6.7973</v>
      </c>
      <c r="P16" s="69" t="s">
        <v>60</v>
      </c>
    </row>
    <row r="17" ht="14.75" spans="2:16">
      <c r="B17" s="2" t="s">
        <v>61</v>
      </c>
      <c r="C17" s="38">
        <v>60</v>
      </c>
      <c r="D17" s="38">
        <v>24</v>
      </c>
      <c r="E17" s="38">
        <v>64</v>
      </c>
      <c r="F17" s="39">
        <v>4</v>
      </c>
      <c r="G17" s="39">
        <v>1</v>
      </c>
      <c r="H17" s="28"/>
      <c r="I17" s="65">
        <v>8.4936</v>
      </c>
      <c r="J17" s="66">
        <v>9.90479845137081</v>
      </c>
      <c r="K17" s="66">
        <v>9.24218245241511</v>
      </c>
      <c r="L17" s="66">
        <v>16.39</v>
      </c>
      <c r="M17" s="66">
        <v>22.32</v>
      </c>
      <c r="N17" s="67">
        <v>29.7</v>
      </c>
      <c r="O17" s="68">
        <f>AVERAGE(J17:M17)</f>
        <v>14.4642452259465</v>
      </c>
      <c r="P17" s="69">
        <v>15.6125134839643</v>
      </c>
    </row>
    <row r="18" ht="14.75" spans="2:16">
      <c r="B18" s="4"/>
      <c r="C18" s="40"/>
      <c r="D18" s="38">
        <v>64</v>
      </c>
      <c r="E18" s="38">
        <v>32</v>
      </c>
      <c r="F18" s="39">
        <v>1</v>
      </c>
      <c r="G18" s="39">
        <v>1</v>
      </c>
      <c r="H18" s="28">
        <v>6.43</v>
      </c>
      <c r="I18" s="65">
        <v>13.2659</v>
      </c>
      <c r="J18" s="66">
        <v>5.49120025566057</v>
      </c>
      <c r="K18" s="66">
        <v>5.76059068102039</v>
      </c>
      <c r="L18" s="66">
        <v>6.99</v>
      </c>
      <c r="M18" s="66">
        <v>7.41</v>
      </c>
      <c r="N18" s="67">
        <v>17.9</v>
      </c>
      <c r="O18" s="68">
        <f>AVERAGE(H18:I18,K18:M18)</f>
        <v>7.97129813620408</v>
      </c>
      <c r="P18" s="69">
        <v>8.49167013381157</v>
      </c>
    </row>
    <row r="19" ht="14.75" spans="2:16">
      <c r="B19" s="4"/>
      <c r="C19" s="40"/>
      <c r="D19" s="41">
        <v>132</v>
      </c>
      <c r="E19" s="38">
        <v>16</v>
      </c>
      <c r="F19" s="39">
        <v>1</v>
      </c>
      <c r="G19" s="39">
        <v>1</v>
      </c>
      <c r="H19" s="28">
        <v>4.41</v>
      </c>
      <c r="I19" s="65">
        <v>9.4638</v>
      </c>
      <c r="J19" s="66">
        <v>3.89100824396143</v>
      </c>
      <c r="K19" s="66">
        <v>3.57450303682498</v>
      </c>
      <c r="L19" s="66">
        <v>4.86</v>
      </c>
      <c r="M19" s="66">
        <v>5.49</v>
      </c>
      <c r="N19" s="67">
        <v>15.2</v>
      </c>
      <c r="O19" s="68">
        <f>AVERAGE(H19:I19,J19,L19:M19)</f>
        <v>5.62296164879229</v>
      </c>
      <c r="P19" s="69">
        <v>6.32437304011234</v>
      </c>
    </row>
    <row r="20" ht="14.75" spans="2:16">
      <c r="B20" s="4"/>
      <c r="C20" s="38">
        <v>120</v>
      </c>
      <c r="D20" s="39">
        <v>32</v>
      </c>
      <c r="E20" s="41">
        <v>32</v>
      </c>
      <c r="F20" s="39">
        <v>4</v>
      </c>
      <c r="G20" s="39">
        <v>1</v>
      </c>
      <c r="H20" s="28"/>
      <c r="I20" s="74">
        <v>8.4835</v>
      </c>
      <c r="J20" s="66">
        <v>9.68682960632365</v>
      </c>
      <c r="K20" s="66">
        <v>10.038832781576</v>
      </c>
      <c r="L20" s="66">
        <v>19.7</v>
      </c>
      <c r="M20" s="66">
        <v>24.46</v>
      </c>
      <c r="N20" s="67">
        <v>27.1</v>
      </c>
      <c r="O20" s="68">
        <f>AVERAGE(J20:M20)</f>
        <v>15.9714155969749</v>
      </c>
      <c r="P20" s="69">
        <v>18.1971324775799</v>
      </c>
    </row>
    <row r="21" ht="14.75" spans="2:16">
      <c r="B21" s="4"/>
      <c r="C21" s="40"/>
      <c r="D21" s="39">
        <v>64</v>
      </c>
      <c r="E21" s="42">
        <v>16</v>
      </c>
      <c r="F21" s="39">
        <v>1</v>
      </c>
      <c r="G21" s="39">
        <v>1</v>
      </c>
      <c r="H21" s="28">
        <v>6.77</v>
      </c>
      <c r="I21" s="74">
        <v>13.5595</v>
      </c>
      <c r="J21" s="66">
        <v>5.65525733094536</v>
      </c>
      <c r="K21" s="66">
        <v>6.64310471334413</v>
      </c>
      <c r="L21" s="66">
        <v>7.4</v>
      </c>
      <c r="M21" s="66">
        <v>9.12</v>
      </c>
      <c r="N21" s="67">
        <v>22.8</v>
      </c>
      <c r="O21" s="68">
        <f>AVERAGE(H21:I21,K21:M21)</f>
        <v>8.69852094266883</v>
      </c>
      <c r="P21" s="69">
        <v>9.73139367404825</v>
      </c>
    </row>
    <row r="22" ht="14.75" spans="2:16">
      <c r="B22" s="6"/>
      <c r="C22" s="42"/>
      <c r="D22" s="43">
        <v>128</v>
      </c>
      <c r="E22" s="44">
        <v>8</v>
      </c>
      <c r="F22" s="43">
        <v>1</v>
      </c>
      <c r="G22" s="43">
        <v>1</v>
      </c>
      <c r="H22" s="37">
        <v>4.75</v>
      </c>
      <c r="I22" s="75">
        <v>9.4112</v>
      </c>
      <c r="J22" s="72"/>
      <c r="K22" s="72"/>
      <c r="L22" s="72"/>
      <c r="M22" s="72"/>
      <c r="N22" s="73"/>
      <c r="O22" s="68">
        <f>AVERAGE(H22:N22)</f>
        <v>7.0806</v>
      </c>
      <c r="P22" s="69" t="s">
        <v>60</v>
      </c>
    </row>
    <row r="23" spans="2:2">
      <c r="B23" s="45" t="s">
        <v>62</v>
      </c>
    </row>
    <row r="24" spans="2:2">
      <c r="B24" s="45" t="s">
        <v>63</v>
      </c>
    </row>
    <row r="25" spans="2:2">
      <c r="B25" s="45"/>
    </row>
    <row r="26" ht="14.75"/>
    <row r="27" ht="14.75" spans="2:15">
      <c r="B27" s="20" t="s">
        <v>80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52"/>
    </row>
    <row r="28" ht="26.75" spans="2:16">
      <c r="B28" s="2" t="s">
        <v>35</v>
      </c>
      <c r="C28" s="2" t="s">
        <v>36</v>
      </c>
      <c r="D28" s="2" t="s">
        <v>37</v>
      </c>
      <c r="E28" s="16" t="s">
        <v>38</v>
      </c>
      <c r="F28" s="2" t="s">
        <v>39</v>
      </c>
      <c r="G28" s="2" t="s">
        <v>40</v>
      </c>
      <c r="H28" s="22" t="s">
        <v>6</v>
      </c>
      <c r="I28" s="22" t="s">
        <v>41</v>
      </c>
      <c r="J28" s="22" t="s">
        <v>42</v>
      </c>
      <c r="K28" s="53"/>
      <c r="L28" s="53"/>
      <c r="M28" s="54"/>
      <c r="N28" s="76" t="s">
        <v>43</v>
      </c>
      <c r="O28" s="55" t="s">
        <v>81</v>
      </c>
      <c r="P28" s="56" t="s">
        <v>46</v>
      </c>
    </row>
    <row r="29" ht="14.75" spans="2:16">
      <c r="B29" s="4"/>
      <c r="C29" s="4"/>
      <c r="D29" s="4"/>
      <c r="E29" s="23"/>
      <c r="F29" s="4"/>
      <c r="G29" s="4"/>
      <c r="H29" s="24" t="s">
        <v>47</v>
      </c>
      <c r="I29" s="57"/>
      <c r="J29" s="57"/>
      <c r="K29" s="57"/>
      <c r="L29" s="57"/>
      <c r="M29" s="57"/>
      <c r="N29" s="58"/>
      <c r="O29" s="59" t="s">
        <v>47</v>
      </c>
      <c r="P29" s="60"/>
    </row>
    <row r="30" ht="39.75" spans="2:16">
      <c r="B30" s="4"/>
      <c r="C30" s="4"/>
      <c r="D30" s="4" t="s">
        <v>48</v>
      </c>
      <c r="E30" s="25" t="s">
        <v>49</v>
      </c>
      <c r="F30" s="4"/>
      <c r="G30" s="4" t="s">
        <v>50</v>
      </c>
      <c r="H30" s="26" t="s">
        <v>51</v>
      </c>
      <c r="I30" s="48" t="s">
        <v>51</v>
      </c>
      <c r="J30" s="48" t="s">
        <v>74</v>
      </c>
      <c r="K30" s="48" t="s">
        <v>75</v>
      </c>
      <c r="L30" s="48" t="s">
        <v>76</v>
      </c>
      <c r="M30" s="48" t="s">
        <v>77</v>
      </c>
      <c r="N30" s="48" t="s">
        <v>78</v>
      </c>
      <c r="O30" s="61" t="s">
        <v>79</v>
      </c>
      <c r="P30" s="60"/>
    </row>
    <row r="31" ht="14.75" spans="2:16">
      <c r="B31" s="6"/>
      <c r="C31" s="6"/>
      <c r="D31" s="6"/>
      <c r="E31" s="27"/>
      <c r="F31" s="6"/>
      <c r="G31" s="6" t="s">
        <v>56</v>
      </c>
      <c r="H31" s="26" t="s">
        <v>57</v>
      </c>
      <c r="I31" s="48" t="s">
        <v>57</v>
      </c>
      <c r="J31" s="2" t="s">
        <v>57</v>
      </c>
      <c r="K31" s="2" t="s">
        <v>57</v>
      </c>
      <c r="L31" s="48" t="s">
        <v>57</v>
      </c>
      <c r="M31" s="48" t="s">
        <v>57</v>
      </c>
      <c r="N31" s="77">
        <v>0.95</v>
      </c>
      <c r="O31" s="63" t="s">
        <v>57</v>
      </c>
      <c r="P31" s="64"/>
    </row>
    <row r="32" ht="14.75" spans="2:16">
      <c r="B32" s="4" t="s">
        <v>59</v>
      </c>
      <c r="C32" s="9">
        <v>15</v>
      </c>
      <c r="D32" s="9">
        <v>24</v>
      </c>
      <c r="E32" s="9">
        <v>256</v>
      </c>
      <c r="F32" s="19">
        <v>4</v>
      </c>
      <c r="G32" s="19">
        <v>1</v>
      </c>
      <c r="H32" s="46"/>
      <c r="I32" s="65">
        <v>4.0171</v>
      </c>
      <c r="J32" s="46">
        <v>1.72744978054413</v>
      </c>
      <c r="K32" s="46">
        <v>1.57067786873516</v>
      </c>
      <c r="L32" s="46">
        <v>6.33</v>
      </c>
      <c r="M32" s="46">
        <v>9.17</v>
      </c>
      <c r="N32" s="46"/>
      <c r="O32" s="78">
        <f>AVERAGE(I32:J32,L32)</f>
        <v>4.02484992684804</v>
      </c>
      <c r="P32" s="79">
        <v>4.32548552985586</v>
      </c>
    </row>
    <row r="33" ht="14.75" spans="2:16">
      <c r="B33" s="4"/>
      <c r="C33" s="10"/>
      <c r="D33" s="29">
        <v>52</v>
      </c>
      <c r="E33" s="29">
        <v>128</v>
      </c>
      <c r="F33" s="30">
        <v>1</v>
      </c>
      <c r="G33" s="31">
        <v>1</v>
      </c>
      <c r="H33" s="46">
        <v>1.68</v>
      </c>
      <c r="I33" s="65">
        <v>6.1318</v>
      </c>
      <c r="J33" s="46">
        <v>1.08144989104246</v>
      </c>
      <c r="K33" s="46">
        <v>1.30094482277875</v>
      </c>
      <c r="L33" s="46">
        <v>3.98</v>
      </c>
      <c r="M33" s="46">
        <v>5.5</v>
      </c>
      <c r="N33" s="46">
        <v>10.8</v>
      </c>
      <c r="O33" s="78">
        <f>AVERAGE(H33:I33,K33:M33)</f>
        <v>3.71854896455575</v>
      </c>
      <c r="P33" s="79">
        <v>4.07642781626017</v>
      </c>
    </row>
    <row r="34" ht="14.75" spans="2:16">
      <c r="B34" s="4"/>
      <c r="C34" s="11"/>
      <c r="D34" s="29">
        <v>104</v>
      </c>
      <c r="E34" s="29">
        <v>64</v>
      </c>
      <c r="F34" s="30">
        <v>1</v>
      </c>
      <c r="G34" s="31">
        <v>1</v>
      </c>
      <c r="H34" s="46">
        <v>1.18</v>
      </c>
      <c r="I34" s="65">
        <v>4.5746</v>
      </c>
      <c r="J34" s="46">
        <v>0.821506981787357</v>
      </c>
      <c r="K34" s="46">
        <v>0.849780274890896</v>
      </c>
      <c r="L34" s="46">
        <v>2.94</v>
      </c>
      <c r="M34" s="46">
        <v>3.99</v>
      </c>
      <c r="N34" s="46">
        <v>7.8</v>
      </c>
      <c r="O34" s="78">
        <f>AVERAGE(H34:I34,K34:M34)</f>
        <v>2.70687605497818</v>
      </c>
      <c r="P34" s="79">
        <v>2.96126960809689</v>
      </c>
    </row>
    <row r="35" ht="14.75" spans="2:16">
      <c r="B35" s="4"/>
      <c r="C35" s="9">
        <v>30</v>
      </c>
      <c r="D35" s="29">
        <v>24</v>
      </c>
      <c r="E35" s="29">
        <v>128</v>
      </c>
      <c r="F35" s="30">
        <v>4</v>
      </c>
      <c r="G35" s="30">
        <v>1</v>
      </c>
      <c r="H35" s="46"/>
      <c r="I35" s="65">
        <v>4.0171</v>
      </c>
      <c r="J35" s="46">
        <v>1.9186926540638</v>
      </c>
      <c r="K35" s="46">
        <v>1.91747349201614</v>
      </c>
      <c r="L35" s="46">
        <v>5.85</v>
      </c>
      <c r="M35" s="46">
        <v>9.24</v>
      </c>
      <c r="N35" s="46">
        <v>9.6</v>
      </c>
      <c r="O35" s="78">
        <f>AVERAGE(I35:M35)</f>
        <v>4.58865322921599</v>
      </c>
      <c r="P35" s="79">
        <v>5.21232769101332</v>
      </c>
    </row>
    <row r="36" ht="14.75" spans="2:16">
      <c r="B36" s="4"/>
      <c r="C36" s="10"/>
      <c r="D36" s="32">
        <v>48</v>
      </c>
      <c r="E36" s="29">
        <v>64</v>
      </c>
      <c r="F36" s="30">
        <v>1</v>
      </c>
      <c r="G36" s="31">
        <v>1</v>
      </c>
      <c r="H36" s="46">
        <v>1.7</v>
      </c>
      <c r="I36" s="65">
        <v>6.1251</v>
      </c>
      <c r="J36" s="46">
        <v>1.29136396473789</v>
      </c>
      <c r="K36" s="46">
        <v>1.2889064342617</v>
      </c>
      <c r="L36" s="46">
        <v>4.31</v>
      </c>
      <c r="M36" s="46">
        <v>5.87</v>
      </c>
      <c r="N36" s="46"/>
      <c r="O36" s="78">
        <f>AVERAGE(H36,J36:M36)</f>
        <v>2.89205407979992</v>
      </c>
      <c r="P36" s="79">
        <v>3.16404506649993</v>
      </c>
    </row>
    <row r="37" ht="14.75" spans="2:16">
      <c r="B37" s="4"/>
      <c r="C37" s="11"/>
      <c r="D37" s="33">
        <v>132</v>
      </c>
      <c r="E37" s="34">
        <v>32</v>
      </c>
      <c r="F37" s="35">
        <v>1</v>
      </c>
      <c r="G37" s="36">
        <v>1</v>
      </c>
      <c r="H37" s="47">
        <v>1.04</v>
      </c>
      <c r="I37" s="71">
        <v>4.3571</v>
      </c>
      <c r="J37" s="47"/>
      <c r="K37" s="47"/>
      <c r="L37" s="47"/>
      <c r="M37" s="47"/>
      <c r="N37" s="47"/>
      <c r="O37" s="68">
        <f>AVERAGE(H37:N37)</f>
        <v>2.69855</v>
      </c>
      <c r="P37" s="79" t="s">
        <v>60</v>
      </c>
    </row>
    <row r="38" ht="14.75" spans="2:16">
      <c r="B38" s="4"/>
      <c r="C38" s="9">
        <v>60</v>
      </c>
      <c r="D38" s="29">
        <v>24</v>
      </c>
      <c r="E38" s="29">
        <v>64</v>
      </c>
      <c r="F38" s="30">
        <v>4</v>
      </c>
      <c r="G38" s="30">
        <v>1</v>
      </c>
      <c r="H38" s="46"/>
      <c r="I38" s="65">
        <v>3.7663</v>
      </c>
      <c r="J38" s="46">
        <v>2.89129813057375</v>
      </c>
      <c r="K38" s="46">
        <v>3.06747023411924</v>
      </c>
      <c r="L38" s="46">
        <v>6.63</v>
      </c>
      <c r="M38" s="46">
        <v>9.26</v>
      </c>
      <c r="N38" s="46"/>
      <c r="O38" s="78">
        <f>AVERAGE(I38,K38:L38)</f>
        <v>4.48792341137308</v>
      </c>
      <c r="P38" s="79">
        <v>5.46219209117325</v>
      </c>
    </row>
    <row r="39" ht="14.75" spans="2:16">
      <c r="B39" s="4"/>
      <c r="C39" s="10"/>
      <c r="D39" s="34">
        <v>64</v>
      </c>
      <c r="E39" s="34">
        <v>32</v>
      </c>
      <c r="F39" s="35">
        <v>1</v>
      </c>
      <c r="G39" s="35">
        <v>1</v>
      </c>
      <c r="H39" s="47">
        <v>1.41</v>
      </c>
      <c r="I39" s="71">
        <v>5.8069</v>
      </c>
      <c r="J39" s="47"/>
      <c r="K39" s="47"/>
      <c r="L39" s="47"/>
      <c r="M39" s="47"/>
      <c r="N39" s="47"/>
      <c r="O39" s="68">
        <f t="shared" ref="O39:O40" si="1">AVERAGE(H39:N39)</f>
        <v>3.60845</v>
      </c>
      <c r="P39" s="79" t="s">
        <v>60</v>
      </c>
    </row>
    <row r="40" ht="14.75" spans="2:16">
      <c r="B40" s="4"/>
      <c r="C40" s="11"/>
      <c r="D40" s="34">
        <v>132</v>
      </c>
      <c r="E40" s="34">
        <v>16</v>
      </c>
      <c r="F40" s="35">
        <v>1</v>
      </c>
      <c r="G40" s="35">
        <v>1</v>
      </c>
      <c r="H40" s="47">
        <v>1</v>
      </c>
      <c r="I40" s="71">
        <v>4.0619</v>
      </c>
      <c r="J40" s="47"/>
      <c r="K40" s="47"/>
      <c r="L40" s="47"/>
      <c r="M40" s="47"/>
      <c r="N40" s="47"/>
      <c r="O40" s="68">
        <f t="shared" si="1"/>
        <v>2.53095</v>
      </c>
      <c r="P40" s="79" t="s">
        <v>60</v>
      </c>
    </row>
    <row r="41" ht="14.75" spans="2:16">
      <c r="B41" s="2" t="s">
        <v>61</v>
      </c>
      <c r="C41" s="38">
        <v>60</v>
      </c>
      <c r="D41" s="38">
        <v>24</v>
      </c>
      <c r="E41" s="38">
        <v>64</v>
      </c>
      <c r="F41" s="39">
        <v>4</v>
      </c>
      <c r="G41" s="39">
        <v>1</v>
      </c>
      <c r="H41" s="46"/>
      <c r="I41" s="65">
        <v>3.7663</v>
      </c>
      <c r="J41" s="46">
        <v>2.83616588052904</v>
      </c>
      <c r="K41" s="46">
        <v>2.98294816717613</v>
      </c>
      <c r="L41" s="46">
        <v>6.69</v>
      </c>
      <c r="M41" s="46">
        <v>9.82</v>
      </c>
      <c r="N41" s="46"/>
      <c r="O41" s="78">
        <f>AVERAGE(I41,K41:L41)</f>
        <v>4.47974938905871</v>
      </c>
      <c r="P41" s="79">
        <v>5.00248280954103</v>
      </c>
    </row>
    <row r="42" ht="14.75" spans="2:16">
      <c r="B42" s="4"/>
      <c r="C42" s="40"/>
      <c r="D42" s="38">
        <v>64</v>
      </c>
      <c r="E42" s="38">
        <v>32</v>
      </c>
      <c r="F42" s="39">
        <v>1</v>
      </c>
      <c r="G42" s="39">
        <v>1</v>
      </c>
      <c r="H42" s="46">
        <v>1.41</v>
      </c>
      <c r="I42" s="65">
        <v>5.939</v>
      </c>
      <c r="J42" s="46">
        <v>1.66847597410409</v>
      </c>
      <c r="K42" s="46">
        <v>1.69207897254612</v>
      </c>
      <c r="L42" s="46">
        <v>3.92</v>
      </c>
      <c r="M42" s="46">
        <v>5.55</v>
      </c>
      <c r="N42" s="46">
        <v>8.6</v>
      </c>
      <c r="O42" s="78">
        <f>AVERAGE(I42:M42)</f>
        <v>3.75391098933004</v>
      </c>
      <c r="P42" s="79">
        <v>3.86609356380717</v>
      </c>
    </row>
    <row r="43" ht="14.75" spans="2:16">
      <c r="B43" s="4"/>
      <c r="C43" s="40"/>
      <c r="D43" s="38">
        <v>132</v>
      </c>
      <c r="E43" s="38">
        <v>16</v>
      </c>
      <c r="F43" s="39">
        <v>1</v>
      </c>
      <c r="G43" s="39">
        <v>1</v>
      </c>
      <c r="H43" s="46">
        <v>0.99</v>
      </c>
      <c r="I43" s="65">
        <v>4.2585</v>
      </c>
      <c r="J43" s="46">
        <v>1.1670280275269</v>
      </c>
      <c r="K43" s="46">
        <v>1.2249827789924</v>
      </c>
      <c r="L43" s="46">
        <v>2.52</v>
      </c>
      <c r="M43" s="46">
        <v>3.58</v>
      </c>
      <c r="N43" s="46">
        <v>7.3</v>
      </c>
      <c r="O43" s="78">
        <f>AVERAGE(I43:M43)</f>
        <v>2.55010216130386</v>
      </c>
      <c r="P43" s="79">
        <v>2.83574440093133</v>
      </c>
    </row>
    <row r="44" ht="14.75" spans="2:16">
      <c r="B44" s="4"/>
      <c r="C44" s="38">
        <v>120</v>
      </c>
      <c r="D44" s="41">
        <v>32</v>
      </c>
      <c r="E44" s="41">
        <v>32</v>
      </c>
      <c r="F44" s="39">
        <v>4</v>
      </c>
      <c r="G44" s="39">
        <v>1</v>
      </c>
      <c r="H44" s="46"/>
      <c r="I44" s="74">
        <v>3.8391</v>
      </c>
      <c r="J44" s="46">
        <v>3.85392308274355</v>
      </c>
      <c r="K44" s="46">
        <v>4.23643287581197</v>
      </c>
      <c r="L44" s="46">
        <v>6.55</v>
      </c>
      <c r="M44" s="46">
        <v>10.04</v>
      </c>
      <c r="N44" s="46"/>
      <c r="O44" s="78">
        <f>AVERAGE(J44:L44)</f>
        <v>4.88011865285184</v>
      </c>
      <c r="P44" s="79">
        <v>6.17008898963888</v>
      </c>
    </row>
    <row r="45" ht="14.75" spans="2:16">
      <c r="B45" s="4"/>
      <c r="C45" s="40"/>
      <c r="D45" s="39">
        <v>64</v>
      </c>
      <c r="E45" s="42">
        <v>16</v>
      </c>
      <c r="F45" s="39">
        <v>1</v>
      </c>
      <c r="G45" s="39">
        <v>1</v>
      </c>
      <c r="H45" s="46">
        <v>1.52</v>
      </c>
      <c r="I45" s="74">
        <v>6.0835</v>
      </c>
      <c r="J45" s="46">
        <v>2.48230382908047</v>
      </c>
      <c r="K45" s="46">
        <v>2.77650369542421</v>
      </c>
      <c r="L45" s="46">
        <v>4.58</v>
      </c>
      <c r="M45" s="46">
        <v>6.45</v>
      </c>
      <c r="N45" s="46">
        <v>12.3</v>
      </c>
      <c r="O45" s="68">
        <f>AVERAGE(I45:M45)</f>
        <v>4.47446150490094</v>
      </c>
      <c r="P45" s="79">
        <v>5.01813458741745</v>
      </c>
    </row>
    <row r="46" ht="14.75" spans="2:16">
      <c r="B46" s="6"/>
      <c r="C46" s="42"/>
      <c r="D46" s="43">
        <v>128</v>
      </c>
      <c r="E46" s="44">
        <v>8</v>
      </c>
      <c r="F46" s="43">
        <v>1</v>
      </c>
      <c r="G46" s="43">
        <v>1</v>
      </c>
      <c r="H46" s="47">
        <v>1.04</v>
      </c>
      <c r="I46" s="75">
        <v>4.1965</v>
      </c>
      <c r="J46" s="47"/>
      <c r="K46" s="47"/>
      <c r="L46" s="47"/>
      <c r="M46" s="47"/>
      <c r="N46" s="47"/>
      <c r="O46" s="68">
        <f>AVERAGE(H46:N46)</f>
        <v>2.61825</v>
      </c>
      <c r="P46" s="79" t="s">
        <v>60</v>
      </c>
    </row>
    <row r="47" spans="2:2">
      <c r="B47" s="45" t="s">
        <v>62</v>
      </c>
    </row>
    <row r="48" spans="2:2">
      <c r="B48" s="45" t="s">
        <v>63</v>
      </c>
    </row>
    <row r="49" ht="14.75"/>
    <row r="50" ht="26.75" spans="2:15">
      <c r="B50" s="2" t="s">
        <v>35</v>
      </c>
      <c r="C50" s="2" t="s">
        <v>36</v>
      </c>
      <c r="D50" s="2" t="s">
        <v>37</v>
      </c>
      <c r="E50" s="16" t="s">
        <v>38</v>
      </c>
      <c r="F50" s="2" t="s">
        <v>39</v>
      </c>
      <c r="G50" s="2" t="s">
        <v>40</v>
      </c>
      <c r="H50" s="22" t="s">
        <v>6</v>
      </c>
      <c r="I50" s="22" t="s">
        <v>41</v>
      </c>
      <c r="J50" s="22" t="s">
        <v>42</v>
      </c>
      <c r="K50" s="53"/>
      <c r="L50" s="53"/>
      <c r="M50" s="54"/>
      <c r="N50" s="55" t="s">
        <v>81</v>
      </c>
      <c r="O50" s="56" t="s">
        <v>67</v>
      </c>
    </row>
    <row r="51" ht="14.75" spans="2:15">
      <c r="B51" s="4"/>
      <c r="C51" s="4"/>
      <c r="D51" s="4"/>
      <c r="E51" s="23"/>
      <c r="F51" s="4"/>
      <c r="G51" s="4"/>
      <c r="H51" s="24" t="s">
        <v>82</v>
      </c>
      <c r="I51" s="57"/>
      <c r="J51" s="57"/>
      <c r="K51" s="57"/>
      <c r="L51" s="57"/>
      <c r="M51" s="58"/>
      <c r="N51" s="59" t="s">
        <v>82</v>
      </c>
      <c r="O51" s="60"/>
    </row>
    <row r="52" ht="39.75" spans="2:15">
      <c r="B52" s="4"/>
      <c r="C52" s="4"/>
      <c r="D52" s="4" t="s">
        <v>48</v>
      </c>
      <c r="E52" s="25" t="s">
        <v>49</v>
      </c>
      <c r="F52" s="4"/>
      <c r="G52" s="4" t="s">
        <v>50</v>
      </c>
      <c r="H52" s="48" t="s">
        <v>51</v>
      </c>
      <c r="I52" s="48" t="s">
        <v>51</v>
      </c>
      <c r="J52" s="48" t="s">
        <v>74</v>
      </c>
      <c r="K52" s="48" t="s">
        <v>75</v>
      </c>
      <c r="L52" s="48" t="s">
        <v>76</v>
      </c>
      <c r="M52" s="48" t="s">
        <v>77</v>
      </c>
      <c r="N52" s="61" t="s">
        <v>79</v>
      </c>
      <c r="O52" s="60"/>
    </row>
    <row r="53" ht="14.75" spans="2:15">
      <c r="B53" s="6"/>
      <c r="C53" s="6"/>
      <c r="D53" s="6"/>
      <c r="E53" s="27"/>
      <c r="F53" s="6"/>
      <c r="G53" s="6" t="s">
        <v>56</v>
      </c>
      <c r="H53" s="48" t="s">
        <v>57</v>
      </c>
      <c r="I53" s="48" t="s">
        <v>57</v>
      </c>
      <c r="J53" s="48" t="s">
        <v>57</v>
      </c>
      <c r="K53" s="48" t="s">
        <v>57</v>
      </c>
      <c r="L53" s="48" t="s">
        <v>57</v>
      </c>
      <c r="M53" s="48" t="s">
        <v>57</v>
      </c>
      <c r="N53" s="63" t="s">
        <v>57</v>
      </c>
      <c r="O53" s="64"/>
    </row>
    <row r="54" ht="14.75" spans="2:15">
      <c r="B54" s="4" t="s">
        <v>59</v>
      </c>
      <c r="C54" s="9">
        <v>15</v>
      </c>
      <c r="D54" s="9">
        <v>24</v>
      </c>
      <c r="E54" s="9">
        <v>256</v>
      </c>
      <c r="F54" s="19">
        <v>4</v>
      </c>
      <c r="G54" s="19">
        <v>1</v>
      </c>
      <c r="H54" s="49"/>
      <c r="I54" s="80">
        <v>52.7416</v>
      </c>
      <c r="J54" s="81">
        <v>5.33511448531439</v>
      </c>
      <c r="K54" s="49">
        <v>5.63034499123024</v>
      </c>
      <c r="L54" s="49">
        <v>8.35</v>
      </c>
      <c r="M54" s="49">
        <v>11.93</v>
      </c>
      <c r="N54" s="78">
        <f>AVERAGE(K54:M54)</f>
        <v>8.63678166374341</v>
      </c>
      <c r="O54" s="79">
        <v>8.77257189530893</v>
      </c>
    </row>
    <row r="55" ht="14.75" spans="2:15">
      <c r="B55" s="4"/>
      <c r="C55" s="10"/>
      <c r="D55" s="29">
        <v>52</v>
      </c>
      <c r="E55" s="29">
        <v>128</v>
      </c>
      <c r="F55" s="30">
        <v>1</v>
      </c>
      <c r="G55" s="31">
        <v>1</v>
      </c>
      <c r="H55" s="50">
        <v>1.82</v>
      </c>
      <c r="I55" s="80">
        <v>35.5096</v>
      </c>
      <c r="J55" s="81">
        <v>5.1280401647397</v>
      </c>
      <c r="K55" s="49">
        <v>4.93204574899793</v>
      </c>
      <c r="L55" s="49">
        <v>8.31</v>
      </c>
      <c r="M55" s="49">
        <v>8.95</v>
      </c>
      <c r="N55" s="78">
        <f>AVERAGE(J55,L55:M55)</f>
        <v>7.46268005491323</v>
      </c>
      <c r="O55" s="79">
        <v>7.4288976522896</v>
      </c>
    </row>
    <row r="56" ht="14.75" spans="2:15">
      <c r="B56" s="4"/>
      <c r="C56" s="11"/>
      <c r="D56" s="29">
        <v>104</v>
      </c>
      <c r="E56" s="29">
        <v>64</v>
      </c>
      <c r="F56" s="30">
        <v>1</v>
      </c>
      <c r="G56" s="31">
        <v>1</v>
      </c>
      <c r="H56" s="50">
        <v>1.2</v>
      </c>
      <c r="I56" s="80">
        <v>29.8472</v>
      </c>
      <c r="J56" s="81">
        <v>3.85249268205367</v>
      </c>
      <c r="K56" s="49">
        <v>3.75512007227172</v>
      </c>
      <c r="L56" s="49">
        <v>5.79</v>
      </c>
      <c r="M56" s="49">
        <v>6.64</v>
      </c>
      <c r="N56" s="78">
        <f>AVERAGE(J56:M56)</f>
        <v>5.00940318858135</v>
      </c>
      <c r="O56" s="79">
        <v>5.0271521257209</v>
      </c>
    </row>
    <row r="57" ht="14.75" spans="2:15">
      <c r="B57" s="4"/>
      <c r="C57" s="9">
        <v>30</v>
      </c>
      <c r="D57" s="29">
        <v>24</v>
      </c>
      <c r="E57" s="29">
        <v>128</v>
      </c>
      <c r="F57" s="30">
        <v>4</v>
      </c>
      <c r="G57" s="30">
        <v>1</v>
      </c>
      <c r="H57" s="49"/>
      <c r="I57" s="80">
        <v>24.1836</v>
      </c>
      <c r="J57" s="81">
        <v>3.06114527504223</v>
      </c>
      <c r="K57" s="49">
        <v>3.32612048572919</v>
      </c>
      <c r="L57" s="49">
        <v>8.06</v>
      </c>
      <c r="M57" s="49">
        <v>10.55</v>
      </c>
      <c r="N57" s="78">
        <f>AVERAGE(K57:M57)</f>
        <v>7.31204016190973</v>
      </c>
      <c r="O57" s="79">
        <v>6.95137315215428</v>
      </c>
    </row>
    <row r="58" ht="14.75" spans="2:15">
      <c r="B58" s="4"/>
      <c r="C58" s="10"/>
      <c r="D58" s="32">
        <v>48</v>
      </c>
      <c r="E58" s="29">
        <v>64</v>
      </c>
      <c r="F58" s="30">
        <v>1</v>
      </c>
      <c r="G58" s="31">
        <v>1</v>
      </c>
      <c r="H58" s="50">
        <v>1.76</v>
      </c>
      <c r="I58" s="80">
        <v>33.0396</v>
      </c>
      <c r="J58" s="82">
        <v>2.87079052744891</v>
      </c>
      <c r="K58" s="49">
        <v>3.14205547221291</v>
      </c>
      <c r="L58" s="49">
        <v>6.15</v>
      </c>
      <c r="M58" s="49">
        <v>8.48</v>
      </c>
      <c r="N58" s="78">
        <f>AVERAGE(J58:M58)</f>
        <v>5.16071149991546</v>
      </c>
      <c r="O58" s="79">
        <v>6.54734099994364</v>
      </c>
    </row>
    <row r="59" ht="14.75" spans="2:15">
      <c r="B59" s="4"/>
      <c r="C59" s="11"/>
      <c r="D59" s="33">
        <v>132</v>
      </c>
      <c r="E59" s="34">
        <v>16</v>
      </c>
      <c r="F59" s="35">
        <v>1</v>
      </c>
      <c r="G59" s="36">
        <v>1</v>
      </c>
      <c r="H59" s="51">
        <v>1.03</v>
      </c>
      <c r="I59" s="83">
        <v>12.2615</v>
      </c>
      <c r="J59" s="72"/>
      <c r="K59" s="51"/>
      <c r="L59" s="51"/>
      <c r="M59" s="51"/>
      <c r="N59" s="78">
        <f>AVERAGE(H59:M59)</f>
        <v>6.64575</v>
      </c>
      <c r="O59" s="79" t="s">
        <v>60</v>
      </c>
    </row>
    <row r="60" ht="14.75" spans="2:15">
      <c r="B60" s="4"/>
      <c r="C60" s="9">
        <v>60</v>
      </c>
      <c r="D60" s="29">
        <v>24</v>
      </c>
      <c r="E60" s="29">
        <v>64</v>
      </c>
      <c r="F60" s="30">
        <v>4</v>
      </c>
      <c r="G60" s="30">
        <v>1</v>
      </c>
      <c r="H60" s="49"/>
      <c r="I60" s="80">
        <v>15.2022</v>
      </c>
      <c r="J60" s="84">
        <v>4.14633528463217</v>
      </c>
      <c r="K60" s="49">
        <v>4.14605672375229</v>
      </c>
      <c r="L60" s="49">
        <v>8.19</v>
      </c>
      <c r="M60" s="49">
        <v>12.07</v>
      </c>
      <c r="N60" s="78">
        <f>AVERAGE(J60:M60)</f>
        <v>7.13809800209611</v>
      </c>
      <c r="O60" s="79">
        <v>7.43257840167689</v>
      </c>
    </row>
    <row r="61" ht="14.75" spans="2:15">
      <c r="B61" s="4"/>
      <c r="C61" s="10"/>
      <c r="D61" s="34">
        <v>64</v>
      </c>
      <c r="E61" s="34">
        <v>32</v>
      </c>
      <c r="F61" s="35">
        <v>1</v>
      </c>
      <c r="G61" s="35">
        <v>1</v>
      </c>
      <c r="H61" s="51">
        <v>1.39</v>
      </c>
      <c r="I61" s="83">
        <v>16.109</v>
      </c>
      <c r="J61" s="83"/>
      <c r="K61" s="51"/>
      <c r="L61" s="51"/>
      <c r="M61" s="51"/>
      <c r="N61" s="78">
        <f t="shared" ref="N61:N62" si="2">AVERAGE(H61:M61)</f>
        <v>8.7495</v>
      </c>
      <c r="O61" s="79" t="s">
        <v>60</v>
      </c>
    </row>
    <row r="62" ht="14.75" spans="2:15">
      <c r="B62" s="4"/>
      <c r="C62" s="11"/>
      <c r="D62" s="34">
        <v>132</v>
      </c>
      <c r="E62" s="34">
        <v>16</v>
      </c>
      <c r="F62" s="35">
        <v>1</v>
      </c>
      <c r="G62" s="35">
        <v>1</v>
      </c>
      <c r="H62" s="51">
        <v>0.99</v>
      </c>
      <c r="I62" s="83">
        <v>10.4023</v>
      </c>
      <c r="J62" s="85"/>
      <c r="K62" s="51"/>
      <c r="L62" s="51"/>
      <c r="M62" s="51"/>
      <c r="N62" s="78">
        <f t="shared" si="2"/>
        <v>5.69615</v>
      </c>
      <c r="O62" s="79" t="s">
        <v>60</v>
      </c>
    </row>
    <row r="63" ht="14.75" spans="2:15">
      <c r="B63" s="2" t="s">
        <v>61</v>
      </c>
      <c r="C63" s="38">
        <v>60</v>
      </c>
      <c r="D63" s="38">
        <v>24</v>
      </c>
      <c r="E63" s="38">
        <v>64</v>
      </c>
      <c r="F63" s="39">
        <v>4</v>
      </c>
      <c r="G63" s="39">
        <v>1</v>
      </c>
      <c r="H63" s="49"/>
      <c r="I63" s="80">
        <v>15.2135</v>
      </c>
      <c r="J63" s="49">
        <v>4.14633528463217</v>
      </c>
      <c r="K63" s="49">
        <v>4.08840583305827</v>
      </c>
      <c r="L63" s="49">
        <v>8.35</v>
      </c>
      <c r="M63" s="49">
        <v>11.51</v>
      </c>
      <c r="N63" s="78">
        <f>AVERAGE(J63,L63:M63)</f>
        <v>8.00211176154406</v>
      </c>
      <c r="O63" s="79">
        <v>7.33702822353809</v>
      </c>
    </row>
    <row r="64" ht="14.75" spans="2:15">
      <c r="B64" s="4"/>
      <c r="C64" s="40"/>
      <c r="D64" s="38">
        <v>64</v>
      </c>
      <c r="E64" s="38">
        <v>32</v>
      </c>
      <c r="F64" s="39">
        <v>1</v>
      </c>
      <c r="G64" s="39">
        <v>1</v>
      </c>
      <c r="H64" s="50">
        <v>1.39</v>
      </c>
      <c r="I64" s="80">
        <v>22.9874</v>
      </c>
      <c r="J64" s="49">
        <v>2.49613896661715</v>
      </c>
      <c r="K64" s="49">
        <v>2.56256921327463</v>
      </c>
      <c r="L64" s="49">
        <v>6</v>
      </c>
      <c r="M64" s="49">
        <v>7.7</v>
      </c>
      <c r="N64" s="78">
        <f>AVERAGE(J64:M64)</f>
        <v>4.68967704497295</v>
      </c>
      <c r="O64" s="79">
        <v>5.79441802998196</v>
      </c>
    </row>
    <row r="65" ht="14.75" spans="2:15">
      <c r="B65" s="4"/>
      <c r="C65" s="40"/>
      <c r="D65" s="41">
        <v>132</v>
      </c>
      <c r="E65" s="38">
        <v>16</v>
      </c>
      <c r="F65" s="39">
        <v>1</v>
      </c>
      <c r="G65" s="39">
        <v>1</v>
      </c>
      <c r="H65" s="50">
        <v>0.99</v>
      </c>
      <c r="I65" s="80">
        <v>13.2819</v>
      </c>
      <c r="J65" s="49">
        <v>1.61649834005589</v>
      </c>
      <c r="K65" s="49">
        <v>1.74090832533445</v>
      </c>
      <c r="L65" s="49">
        <v>3.45</v>
      </c>
      <c r="M65" s="49">
        <v>5.53</v>
      </c>
      <c r="N65" s="78">
        <f>AVERAGE(J65:M65)</f>
        <v>3.08435166634759</v>
      </c>
      <c r="O65" s="79">
        <v>3.64925111089839</v>
      </c>
    </row>
    <row r="66" ht="14.75" spans="2:15">
      <c r="B66" s="4"/>
      <c r="C66" s="38">
        <v>120</v>
      </c>
      <c r="D66" s="39">
        <v>32</v>
      </c>
      <c r="E66" s="41">
        <v>32</v>
      </c>
      <c r="F66" s="39">
        <v>4</v>
      </c>
      <c r="G66" s="39">
        <v>1</v>
      </c>
      <c r="H66" s="49"/>
      <c r="I66" s="86">
        <v>8.8895</v>
      </c>
      <c r="J66" s="49">
        <v>4.10793835476071</v>
      </c>
      <c r="K66" s="49">
        <v>5.20708641371633</v>
      </c>
      <c r="L66" s="49">
        <v>9.32</v>
      </c>
      <c r="M66" s="49">
        <v>11.45</v>
      </c>
      <c r="N66" s="78">
        <f>AVERAGE(K66:M66)</f>
        <v>8.65902880457211</v>
      </c>
      <c r="O66" s="79">
        <v>7.52125619211926</v>
      </c>
    </row>
    <row r="67" ht="14.75" spans="2:15">
      <c r="B67" s="4"/>
      <c r="C67" s="40"/>
      <c r="D67" s="39">
        <v>64</v>
      </c>
      <c r="E67" s="42">
        <v>16</v>
      </c>
      <c r="F67" s="39">
        <v>1</v>
      </c>
      <c r="G67" s="39">
        <v>1</v>
      </c>
      <c r="H67" s="50">
        <v>1.54</v>
      </c>
      <c r="I67" s="86">
        <v>15.2592</v>
      </c>
      <c r="J67" s="49">
        <v>3.61772675700102</v>
      </c>
      <c r="K67" s="49">
        <v>3.82649116438823</v>
      </c>
      <c r="L67" s="49">
        <v>7.04</v>
      </c>
      <c r="M67" s="49">
        <v>8.67</v>
      </c>
      <c r="N67" s="68">
        <f>AVERAGE(J67:M67)</f>
        <v>5.78855448034731</v>
      </c>
      <c r="O67" s="79">
        <v>4.93884358427785</v>
      </c>
    </row>
    <row r="68" ht="14.75" spans="2:15">
      <c r="B68" s="6"/>
      <c r="C68" s="42"/>
      <c r="D68" s="43">
        <v>128</v>
      </c>
      <c r="E68" s="44">
        <v>8</v>
      </c>
      <c r="F68" s="43">
        <v>1</v>
      </c>
      <c r="G68" s="43">
        <v>1</v>
      </c>
      <c r="H68" s="51">
        <v>1.04</v>
      </c>
      <c r="I68" s="87">
        <v>9.7922</v>
      </c>
      <c r="J68" s="51"/>
      <c r="K68" s="51"/>
      <c r="L68" s="51"/>
      <c r="M68" s="51"/>
      <c r="N68" s="78">
        <f>AVERAGE(H68:M68)</f>
        <v>5.4161</v>
      </c>
      <c r="O68" s="79" t="s">
        <v>60</v>
      </c>
    </row>
    <row r="69" spans="2:2">
      <c r="B69" s="45" t="s">
        <v>62</v>
      </c>
    </row>
    <row r="70" spans="2:2">
      <c r="B70" s="45" t="s">
        <v>63</v>
      </c>
    </row>
  </sheetData>
  <mergeCells count="53">
    <mergeCell ref="B3:O3"/>
    <mergeCell ref="J4:M4"/>
    <mergeCell ref="H5:N5"/>
    <mergeCell ref="B27:O27"/>
    <mergeCell ref="J28:M28"/>
    <mergeCell ref="H29:N29"/>
    <mergeCell ref="J50:M50"/>
    <mergeCell ref="H51:M51"/>
    <mergeCell ref="B4:B7"/>
    <mergeCell ref="B8:B14"/>
    <mergeCell ref="B17:B22"/>
    <mergeCell ref="B28:B31"/>
    <mergeCell ref="B32:B38"/>
    <mergeCell ref="B41:B46"/>
    <mergeCell ref="B50:B53"/>
    <mergeCell ref="B54:B60"/>
    <mergeCell ref="B63:B68"/>
    <mergeCell ref="C4:C7"/>
    <mergeCell ref="C8:C10"/>
    <mergeCell ref="C11:C13"/>
    <mergeCell ref="C14:C16"/>
    <mergeCell ref="C17:C19"/>
    <mergeCell ref="C20:C22"/>
    <mergeCell ref="C28:C31"/>
    <mergeCell ref="C32:C34"/>
    <mergeCell ref="C35:C37"/>
    <mergeCell ref="C38:C40"/>
    <mergeCell ref="C41:C43"/>
    <mergeCell ref="C44:C46"/>
    <mergeCell ref="C50:C53"/>
    <mergeCell ref="C54:C56"/>
    <mergeCell ref="C57:C59"/>
    <mergeCell ref="C60:C62"/>
    <mergeCell ref="C63:C65"/>
    <mergeCell ref="C66:C68"/>
    <mergeCell ref="D4:D5"/>
    <mergeCell ref="D6:D7"/>
    <mergeCell ref="D28:D29"/>
    <mergeCell ref="D30:D31"/>
    <mergeCell ref="D50:D51"/>
    <mergeCell ref="D52:D53"/>
    <mergeCell ref="E4:E5"/>
    <mergeCell ref="E28:E29"/>
    <mergeCell ref="E50:E51"/>
    <mergeCell ref="F4:F7"/>
    <mergeCell ref="F28:F31"/>
    <mergeCell ref="F50:F53"/>
    <mergeCell ref="G4:G5"/>
    <mergeCell ref="G28:G29"/>
    <mergeCell ref="G50:G51"/>
    <mergeCell ref="O50:O53"/>
    <mergeCell ref="P4:P7"/>
    <mergeCell ref="P28:P3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M43"/>
  <sheetViews>
    <sheetView zoomScale="85" zoomScaleNormal="85" workbookViewId="0">
      <selection activeCell="P4" sqref="P4"/>
    </sheetView>
  </sheetViews>
  <sheetFormatPr defaultColWidth="9" defaultRowHeight="14"/>
  <sheetData>
    <row r="2" spans="3:3">
      <c r="C2" s="1" t="s">
        <v>83</v>
      </c>
    </row>
    <row r="3" ht="14.75"/>
    <row r="4" ht="39" spans="3:13">
      <c r="C4" s="2" t="s">
        <v>36</v>
      </c>
      <c r="D4" s="2" t="s">
        <v>84</v>
      </c>
      <c r="E4" s="3" t="s">
        <v>37</v>
      </c>
      <c r="F4" s="3" t="s">
        <v>85</v>
      </c>
      <c r="G4" s="2" t="s">
        <v>86</v>
      </c>
      <c r="H4" s="3" t="s">
        <v>40</v>
      </c>
      <c r="I4" s="3" t="s">
        <v>87</v>
      </c>
      <c r="J4" s="16" t="s">
        <v>88</v>
      </c>
      <c r="K4" s="3"/>
      <c r="L4" s="16" t="s">
        <v>89</v>
      </c>
      <c r="M4" s="3"/>
    </row>
    <row r="5" ht="78.75" spans="3:13">
      <c r="C5" s="4"/>
      <c r="D5" s="4"/>
      <c r="E5" s="5" t="s">
        <v>48</v>
      </c>
      <c r="F5" s="5" t="s">
        <v>49</v>
      </c>
      <c r="G5" s="4"/>
      <c r="H5" s="5" t="s">
        <v>50</v>
      </c>
      <c r="I5" s="5" t="s">
        <v>90</v>
      </c>
      <c r="J5" s="17" t="s">
        <v>91</v>
      </c>
      <c r="K5" s="8"/>
      <c r="L5" s="17" t="s">
        <v>92</v>
      </c>
      <c r="M5" s="8"/>
    </row>
    <row r="6" ht="14.75" spans="3:13">
      <c r="C6" s="6"/>
      <c r="D6" s="6"/>
      <c r="E6" s="7"/>
      <c r="F6" s="7"/>
      <c r="G6" s="6"/>
      <c r="H6" s="8" t="s">
        <v>56</v>
      </c>
      <c r="I6" s="18"/>
      <c r="J6" s="8" t="s">
        <v>93</v>
      </c>
      <c r="K6" s="8" t="s">
        <v>71</v>
      </c>
      <c r="L6" s="8" t="s">
        <v>93</v>
      </c>
      <c r="M6" s="8" t="s">
        <v>71</v>
      </c>
    </row>
    <row r="7" ht="14.75" spans="3:13">
      <c r="C7" s="9">
        <v>15</v>
      </c>
      <c r="D7" s="9">
        <v>2</v>
      </c>
      <c r="E7" s="9">
        <v>24</v>
      </c>
      <c r="F7" s="9">
        <v>256</v>
      </c>
      <c r="G7" s="9">
        <v>4</v>
      </c>
      <c r="H7" s="9">
        <v>1</v>
      </c>
      <c r="I7" s="19">
        <v>0</v>
      </c>
      <c r="J7" s="19">
        <v>-3.43</v>
      </c>
      <c r="K7" s="19">
        <v>3.1465</v>
      </c>
      <c r="L7" s="19">
        <v>-3.3991</v>
      </c>
      <c r="M7" s="19">
        <v>3.2851</v>
      </c>
    </row>
    <row r="8" ht="14.75" spans="3:13">
      <c r="C8" s="10"/>
      <c r="D8" s="10"/>
      <c r="E8" s="10"/>
      <c r="F8" s="10"/>
      <c r="G8" s="10"/>
      <c r="H8" s="10"/>
      <c r="I8" s="19">
        <v>10</v>
      </c>
      <c r="J8" s="19">
        <v>-13.098</v>
      </c>
      <c r="K8" s="19">
        <v>13.0452</v>
      </c>
      <c r="L8" s="19">
        <v>-13.1672</v>
      </c>
      <c r="M8" s="19">
        <v>13.0822</v>
      </c>
    </row>
    <row r="9" ht="14.75" spans="3:13">
      <c r="C9" s="10"/>
      <c r="D9" s="10"/>
      <c r="E9" s="11"/>
      <c r="F9" s="11"/>
      <c r="G9" s="11"/>
      <c r="H9" s="11"/>
      <c r="I9" s="19">
        <v>30</v>
      </c>
      <c r="J9" s="19">
        <v>-38.0144</v>
      </c>
      <c r="K9" s="19">
        <v>38.124</v>
      </c>
      <c r="L9" s="19">
        <v>-37.9715</v>
      </c>
      <c r="M9" s="19">
        <v>37.7174</v>
      </c>
    </row>
    <row r="10" ht="14.75" spans="3:13">
      <c r="C10" s="10"/>
      <c r="D10" s="10"/>
      <c r="E10" s="9">
        <v>52</v>
      </c>
      <c r="F10" s="9">
        <v>128</v>
      </c>
      <c r="G10" s="9">
        <v>1</v>
      </c>
      <c r="H10" s="12">
        <v>1</v>
      </c>
      <c r="I10" s="19">
        <v>0</v>
      </c>
      <c r="J10" s="19">
        <v>-5.4249</v>
      </c>
      <c r="K10" s="19">
        <v>5.176</v>
      </c>
      <c r="L10" s="19">
        <v>-4.8311</v>
      </c>
      <c r="M10" s="19">
        <v>5.1138</v>
      </c>
    </row>
    <row r="11" ht="14.75" spans="3:13">
      <c r="C11" s="10"/>
      <c r="D11" s="10"/>
      <c r="E11" s="10"/>
      <c r="F11" s="10"/>
      <c r="G11" s="10"/>
      <c r="H11" s="13"/>
      <c r="I11" s="19">
        <v>10</v>
      </c>
      <c r="J11" s="19">
        <v>-25.8386</v>
      </c>
      <c r="K11" s="19">
        <v>25.9488</v>
      </c>
      <c r="L11" s="19">
        <v>-25.7816</v>
      </c>
      <c r="M11" s="19">
        <v>25.6056</v>
      </c>
    </row>
    <row r="12" ht="14.75" spans="3:13">
      <c r="C12" s="10"/>
      <c r="D12" s="10"/>
      <c r="E12" s="11"/>
      <c r="F12" s="11"/>
      <c r="G12" s="11"/>
      <c r="H12" s="14"/>
      <c r="I12" s="19">
        <v>30</v>
      </c>
      <c r="J12" s="19">
        <v>-76.2626</v>
      </c>
      <c r="K12" s="19">
        <v>75.4297</v>
      </c>
      <c r="L12" s="19">
        <v>-76.1049</v>
      </c>
      <c r="M12" s="19">
        <v>76.1096</v>
      </c>
    </row>
    <row r="13" ht="14.75" spans="3:13">
      <c r="C13" s="10"/>
      <c r="D13" s="10"/>
      <c r="E13" s="9">
        <v>104</v>
      </c>
      <c r="F13" s="9">
        <v>64</v>
      </c>
      <c r="G13" s="9">
        <v>1</v>
      </c>
      <c r="H13" s="12">
        <v>1</v>
      </c>
      <c r="I13" s="19">
        <v>0</v>
      </c>
      <c r="J13" s="19">
        <v>-3.785</v>
      </c>
      <c r="K13" s="19">
        <v>3.6766</v>
      </c>
      <c r="L13" s="19">
        <v>-3.6592</v>
      </c>
      <c r="M13" s="19">
        <v>3.7185</v>
      </c>
    </row>
    <row r="14" ht="14.75" spans="3:13">
      <c r="C14" s="10"/>
      <c r="D14" s="10"/>
      <c r="E14" s="10"/>
      <c r="F14" s="10"/>
      <c r="G14" s="10"/>
      <c r="H14" s="13"/>
      <c r="I14" s="19">
        <v>10</v>
      </c>
      <c r="J14" s="19">
        <v>-50.3115</v>
      </c>
      <c r="K14" s="19">
        <v>50.9978</v>
      </c>
      <c r="L14" s="19">
        <v>-50.9346</v>
      </c>
      <c r="M14" s="19">
        <v>50.5281</v>
      </c>
    </row>
    <row r="15" ht="14.75" spans="3:13">
      <c r="C15" s="10"/>
      <c r="D15" s="11"/>
      <c r="E15" s="11"/>
      <c r="F15" s="11"/>
      <c r="G15" s="11"/>
      <c r="H15" s="14"/>
      <c r="I15" s="19">
        <v>30</v>
      </c>
      <c r="J15" s="19">
        <v>-150.3907</v>
      </c>
      <c r="K15" s="19">
        <v>152.645</v>
      </c>
      <c r="L15" s="19">
        <v>-152.2091</v>
      </c>
      <c r="M15" s="19">
        <v>151.3301</v>
      </c>
    </row>
    <row r="16" ht="14.75" spans="3:13">
      <c r="C16" s="10"/>
      <c r="D16" s="9">
        <v>4</v>
      </c>
      <c r="E16" s="9">
        <v>24</v>
      </c>
      <c r="F16" s="9">
        <v>256</v>
      </c>
      <c r="G16" s="9">
        <v>4</v>
      </c>
      <c r="H16" s="9">
        <v>1</v>
      </c>
      <c r="I16" s="19">
        <v>0</v>
      </c>
      <c r="J16" s="19">
        <v>-3.3039</v>
      </c>
      <c r="K16" s="19">
        <v>3.3657</v>
      </c>
      <c r="L16" s="19">
        <v>-3.4974</v>
      </c>
      <c r="M16" s="19">
        <v>3.3261</v>
      </c>
    </row>
    <row r="17" ht="14.75" spans="3:13">
      <c r="C17" s="10"/>
      <c r="D17" s="10"/>
      <c r="E17" s="10"/>
      <c r="F17" s="10"/>
      <c r="G17" s="10"/>
      <c r="H17" s="10"/>
      <c r="I17" s="19">
        <v>10</v>
      </c>
      <c r="J17" s="19">
        <v>-13.2597</v>
      </c>
      <c r="K17" s="19">
        <v>13.0465</v>
      </c>
      <c r="L17" s="19">
        <v>-12.9865</v>
      </c>
      <c r="M17" s="19">
        <v>13.1022</v>
      </c>
    </row>
    <row r="18" ht="14.75" spans="3:13">
      <c r="C18" s="10"/>
      <c r="D18" s="10"/>
      <c r="E18" s="11"/>
      <c r="F18" s="11"/>
      <c r="G18" s="11"/>
      <c r="H18" s="11"/>
      <c r="I18" s="19">
        <v>30</v>
      </c>
      <c r="J18" s="19">
        <v>-37.7498</v>
      </c>
      <c r="K18" s="19">
        <v>37.9398</v>
      </c>
      <c r="L18" s="19">
        <v>-37.876</v>
      </c>
      <c r="M18" s="19">
        <v>38.2247</v>
      </c>
    </row>
    <row r="19" ht="14.75" spans="3:13">
      <c r="C19" s="10"/>
      <c r="D19" s="10"/>
      <c r="E19" s="9">
        <v>52</v>
      </c>
      <c r="F19" s="9">
        <v>128</v>
      </c>
      <c r="G19" s="9">
        <v>1</v>
      </c>
      <c r="H19" s="12">
        <v>1</v>
      </c>
      <c r="I19" s="19">
        <v>0</v>
      </c>
      <c r="J19" s="19">
        <v>-5.3824</v>
      </c>
      <c r="K19" s="19">
        <v>5.0907</v>
      </c>
      <c r="L19" s="19">
        <v>-5.2903</v>
      </c>
      <c r="M19" s="19">
        <v>5.1927</v>
      </c>
    </row>
    <row r="20" ht="14.75" spans="3:13">
      <c r="C20" s="10"/>
      <c r="D20" s="10"/>
      <c r="E20" s="10"/>
      <c r="F20" s="10"/>
      <c r="G20" s="10"/>
      <c r="H20" s="13"/>
      <c r="I20" s="19">
        <v>10</v>
      </c>
      <c r="J20" s="19">
        <v>-25.9525</v>
      </c>
      <c r="K20" s="19">
        <v>25.6621</v>
      </c>
      <c r="L20" s="19">
        <v>-25.8651</v>
      </c>
      <c r="M20" s="19">
        <v>25.7856</v>
      </c>
    </row>
    <row r="21" ht="14.75" spans="3:13">
      <c r="C21" s="10"/>
      <c r="D21" s="10"/>
      <c r="E21" s="11"/>
      <c r="F21" s="11"/>
      <c r="G21" s="11"/>
      <c r="H21" s="14"/>
      <c r="I21" s="19">
        <v>30</v>
      </c>
      <c r="J21" s="19">
        <v>-76.3308</v>
      </c>
      <c r="K21" s="19">
        <v>75.7829</v>
      </c>
      <c r="L21" s="19">
        <v>-75.7985</v>
      </c>
      <c r="M21" s="19">
        <v>76.1889</v>
      </c>
    </row>
    <row r="22" ht="14.75" spans="3:13">
      <c r="C22" s="10"/>
      <c r="D22" s="10"/>
      <c r="E22" s="9">
        <v>104</v>
      </c>
      <c r="F22" s="9">
        <v>64</v>
      </c>
      <c r="G22" s="9">
        <v>1</v>
      </c>
      <c r="H22" s="12">
        <v>1</v>
      </c>
      <c r="I22" s="19">
        <v>0</v>
      </c>
      <c r="J22" s="19">
        <v>-3.5021</v>
      </c>
      <c r="K22" s="19">
        <v>3.9081</v>
      </c>
      <c r="L22" s="19">
        <v>-3.5395</v>
      </c>
      <c r="M22" s="19">
        <v>3.7459</v>
      </c>
    </row>
    <row r="23" ht="14.75" spans="3:13">
      <c r="C23" s="10"/>
      <c r="D23" s="10"/>
      <c r="E23" s="10"/>
      <c r="F23" s="10"/>
      <c r="G23" s="10"/>
      <c r="H23" s="13"/>
      <c r="I23" s="19">
        <v>10</v>
      </c>
      <c r="J23" s="19">
        <v>-50.4416</v>
      </c>
      <c r="K23" s="19">
        <v>50.7178</v>
      </c>
      <c r="L23" s="19">
        <v>-51.0415</v>
      </c>
      <c r="M23" s="19">
        <v>50.6541</v>
      </c>
    </row>
    <row r="24" ht="14.75" spans="3:13">
      <c r="C24" s="11"/>
      <c r="D24" s="11"/>
      <c r="E24" s="11"/>
      <c r="F24" s="11"/>
      <c r="G24" s="11"/>
      <c r="H24" s="14"/>
      <c r="I24" s="19">
        <v>30</v>
      </c>
      <c r="J24" s="19">
        <v>-151.7979</v>
      </c>
      <c r="K24" s="19">
        <v>152.3772</v>
      </c>
      <c r="L24" s="19">
        <v>-150.685</v>
      </c>
      <c r="M24" s="19">
        <v>152.6669</v>
      </c>
    </row>
    <row r="25" ht="14.75" spans="3:13">
      <c r="C25" s="9">
        <v>30</v>
      </c>
      <c r="D25" s="9">
        <v>2</v>
      </c>
      <c r="E25" s="9">
        <v>24</v>
      </c>
      <c r="F25" s="9">
        <v>128</v>
      </c>
      <c r="G25" s="9">
        <v>4</v>
      </c>
      <c r="H25" s="9">
        <v>1</v>
      </c>
      <c r="I25" s="19">
        <v>0</v>
      </c>
      <c r="J25" s="19">
        <v>-3.3571</v>
      </c>
      <c r="K25" s="19">
        <v>3.2634</v>
      </c>
      <c r="L25" s="19">
        <v>-3.4436</v>
      </c>
      <c r="M25" s="19">
        <v>3.1603</v>
      </c>
    </row>
    <row r="26" ht="14.75" spans="3:13">
      <c r="C26" s="10"/>
      <c r="D26" s="10"/>
      <c r="E26" s="10"/>
      <c r="F26" s="10"/>
      <c r="G26" s="10"/>
      <c r="H26" s="10"/>
      <c r="I26" s="19">
        <v>10</v>
      </c>
      <c r="J26" s="19">
        <v>-25.4747</v>
      </c>
      <c r="K26" s="19">
        <v>25.2721</v>
      </c>
      <c r="L26" s="19">
        <v>-25.476</v>
      </c>
      <c r="M26" s="19">
        <v>25.3186</v>
      </c>
    </row>
    <row r="27" ht="14.75" spans="3:13">
      <c r="C27" s="10"/>
      <c r="D27" s="10"/>
      <c r="E27" s="11"/>
      <c r="F27" s="11"/>
      <c r="G27" s="11"/>
      <c r="H27" s="11"/>
      <c r="I27" s="19">
        <v>30</v>
      </c>
      <c r="J27" s="19">
        <v>-76.135</v>
      </c>
      <c r="K27" s="19">
        <v>75.7619</v>
      </c>
      <c r="L27" s="19">
        <v>-76.4754</v>
      </c>
      <c r="M27" s="19">
        <v>75.9004</v>
      </c>
    </row>
    <row r="28" ht="14.75" spans="3:13">
      <c r="C28" s="10"/>
      <c r="D28" s="10"/>
      <c r="E28" s="9">
        <v>48</v>
      </c>
      <c r="F28" s="9">
        <v>64</v>
      </c>
      <c r="G28" s="9">
        <v>1</v>
      </c>
      <c r="H28" s="12">
        <v>1</v>
      </c>
      <c r="I28" s="19">
        <v>0</v>
      </c>
      <c r="J28" s="19">
        <v>-4.9102</v>
      </c>
      <c r="K28" s="19">
        <v>5.21</v>
      </c>
      <c r="L28" s="19">
        <v>-5.0967</v>
      </c>
      <c r="M28" s="19">
        <v>5.4025</v>
      </c>
    </row>
    <row r="29" ht="14.75" spans="3:13">
      <c r="C29" s="10"/>
      <c r="D29" s="10"/>
      <c r="E29" s="10"/>
      <c r="F29" s="10"/>
      <c r="G29" s="10"/>
      <c r="H29" s="13"/>
      <c r="I29" s="19">
        <v>10</v>
      </c>
      <c r="J29" s="19">
        <v>-50.5251</v>
      </c>
      <c r="K29" s="19">
        <v>50.6343</v>
      </c>
      <c r="L29" s="19">
        <v>-50.448</v>
      </c>
      <c r="M29" s="19">
        <v>50.6174</v>
      </c>
    </row>
    <row r="30" ht="14.75" spans="3:13">
      <c r="C30" s="10"/>
      <c r="D30" s="11"/>
      <c r="E30" s="11"/>
      <c r="F30" s="11"/>
      <c r="G30" s="11"/>
      <c r="H30" s="14"/>
      <c r="I30" s="19">
        <v>30</v>
      </c>
      <c r="J30" s="19">
        <v>-152.4604</v>
      </c>
      <c r="K30" s="19">
        <v>151.9876</v>
      </c>
      <c r="L30" s="19">
        <v>-152.7231</v>
      </c>
      <c r="M30" s="19">
        <v>151.0814</v>
      </c>
    </row>
    <row r="31" ht="14.75" spans="3:13">
      <c r="C31" s="10"/>
      <c r="D31" s="9">
        <v>4</v>
      </c>
      <c r="E31" s="9">
        <v>24</v>
      </c>
      <c r="F31" s="9">
        <v>128</v>
      </c>
      <c r="G31" s="9">
        <v>4</v>
      </c>
      <c r="H31" s="9">
        <v>1</v>
      </c>
      <c r="I31" s="19">
        <v>0</v>
      </c>
      <c r="J31" s="19">
        <v>-3.43</v>
      </c>
      <c r="K31" s="19">
        <v>3.1465</v>
      </c>
      <c r="L31" s="19">
        <v>-3.2591</v>
      </c>
      <c r="M31" s="19">
        <v>3.1655</v>
      </c>
    </row>
    <row r="32" ht="14.75" spans="3:13">
      <c r="C32" s="10"/>
      <c r="D32" s="10"/>
      <c r="E32" s="10"/>
      <c r="F32" s="10"/>
      <c r="G32" s="10"/>
      <c r="H32" s="10"/>
      <c r="I32" s="19">
        <v>10</v>
      </c>
      <c r="J32" s="19">
        <v>-25.5483</v>
      </c>
      <c r="K32" s="19">
        <v>25.5584</v>
      </c>
      <c r="L32" s="19">
        <v>-25.1741</v>
      </c>
      <c r="M32" s="19">
        <v>25.4391</v>
      </c>
    </row>
    <row r="33" ht="14.75" spans="3:13">
      <c r="C33" s="10"/>
      <c r="D33" s="10"/>
      <c r="E33" s="11"/>
      <c r="F33" s="11"/>
      <c r="G33" s="11"/>
      <c r="H33" s="11"/>
      <c r="I33" s="19">
        <v>30</v>
      </c>
      <c r="J33" s="19">
        <v>-76.3208</v>
      </c>
      <c r="K33" s="19">
        <v>76.1638</v>
      </c>
      <c r="L33" s="19">
        <v>-75.9138</v>
      </c>
      <c r="M33" s="19">
        <v>74.9953</v>
      </c>
    </row>
    <row r="34" ht="14.75" spans="3:13">
      <c r="C34" s="10"/>
      <c r="D34" s="10"/>
      <c r="E34" s="9">
        <v>48</v>
      </c>
      <c r="F34" s="9">
        <v>64</v>
      </c>
      <c r="G34" s="9">
        <v>1</v>
      </c>
      <c r="H34" s="12">
        <v>1</v>
      </c>
      <c r="I34" s="19">
        <v>0</v>
      </c>
      <c r="J34" s="19">
        <v>-5.4639</v>
      </c>
      <c r="K34" s="19">
        <v>5.5631</v>
      </c>
      <c r="L34" s="19">
        <v>-5.5513</v>
      </c>
      <c r="M34" s="19">
        <v>5.5624</v>
      </c>
    </row>
    <row r="35" ht="14.75" spans="3:13">
      <c r="C35" s="10"/>
      <c r="D35" s="10"/>
      <c r="E35" s="10"/>
      <c r="F35" s="10"/>
      <c r="G35" s="10"/>
      <c r="H35" s="13"/>
      <c r="I35" s="19">
        <v>10</v>
      </c>
      <c r="J35" s="19">
        <v>-50.7366</v>
      </c>
      <c r="K35" s="19">
        <v>50.8635</v>
      </c>
      <c r="L35" s="19">
        <v>-50.6201</v>
      </c>
      <c r="M35" s="19">
        <v>50.9179</v>
      </c>
    </row>
    <row r="36" ht="14.75" spans="3:13">
      <c r="C36" s="11"/>
      <c r="D36" s="11"/>
      <c r="E36" s="11"/>
      <c r="F36" s="11"/>
      <c r="G36" s="11"/>
      <c r="H36" s="14"/>
      <c r="I36" s="19">
        <v>30</v>
      </c>
      <c r="J36" s="19">
        <v>-152.2208</v>
      </c>
      <c r="K36" s="19">
        <v>151.5496</v>
      </c>
      <c r="L36" s="19">
        <v>-152.0633</v>
      </c>
      <c r="M36" s="19">
        <v>151.7557</v>
      </c>
    </row>
    <row r="37" ht="14.75" spans="3:13">
      <c r="C37" s="9">
        <v>60</v>
      </c>
      <c r="D37" s="9">
        <v>2</v>
      </c>
      <c r="E37" s="9">
        <v>24</v>
      </c>
      <c r="F37" s="9">
        <v>64</v>
      </c>
      <c r="G37" s="9">
        <v>4</v>
      </c>
      <c r="H37" s="9">
        <v>1</v>
      </c>
      <c r="I37" s="19">
        <v>0</v>
      </c>
      <c r="J37" s="19">
        <v>-3.3982</v>
      </c>
      <c r="K37" s="19">
        <v>3.3662</v>
      </c>
      <c r="L37" s="19">
        <v>-3.5209</v>
      </c>
      <c r="M37" s="19">
        <v>3.3504</v>
      </c>
    </row>
    <row r="38" ht="14.75" spans="3:13">
      <c r="C38" s="10"/>
      <c r="D38" s="10"/>
      <c r="E38" s="10"/>
      <c r="F38" s="10"/>
      <c r="G38" s="10"/>
      <c r="H38" s="10"/>
      <c r="I38" s="19">
        <v>10</v>
      </c>
      <c r="J38" s="19">
        <v>-50.5787</v>
      </c>
      <c r="K38" s="19">
        <v>50.2356</v>
      </c>
      <c r="L38" s="19">
        <v>-51.0181</v>
      </c>
      <c r="M38" s="19">
        <v>50.1422</v>
      </c>
    </row>
    <row r="39" ht="14.75" spans="3:13">
      <c r="C39" s="10"/>
      <c r="D39" s="11"/>
      <c r="E39" s="11"/>
      <c r="F39" s="11"/>
      <c r="G39" s="11"/>
      <c r="H39" s="11"/>
      <c r="I39" s="19">
        <v>30</v>
      </c>
      <c r="J39" s="19">
        <v>-152.5238</v>
      </c>
      <c r="K39" s="19">
        <v>151.3629</v>
      </c>
      <c r="L39" s="19">
        <v>-151.6489</v>
      </c>
      <c r="M39" s="19">
        <v>152.3591</v>
      </c>
    </row>
    <row r="40" ht="14.75" spans="3:13">
      <c r="C40" s="10"/>
      <c r="D40" s="9">
        <v>4</v>
      </c>
      <c r="E40" s="9">
        <v>24</v>
      </c>
      <c r="F40" s="9">
        <v>64</v>
      </c>
      <c r="G40" s="9">
        <v>4</v>
      </c>
      <c r="H40" s="9">
        <v>1</v>
      </c>
      <c r="I40" s="19">
        <v>0</v>
      </c>
      <c r="J40" s="19">
        <v>-3.3571</v>
      </c>
      <c r="K40" s="19">
        <v>3.2634</v>
      </c>
      <c r="L40" s="19">
        <v>-3.3858</v>
      </c>
      <c r="M40" s="19">
        <v>3.2271</v>
      </c>
    </row>
    <row r="41" ht="14.75" spans="3:13">
      <c r="C41" s="10"/>
      <c r="D41" s="10"/>
      <c r="E41" s="10"/>
      <c r="F41" s="10"/>
      <c r="G41" s="10"/>
      <c r="H41" s="10"/>
      <c r="I41" s="19">
        <v>10</v>
      </c>
      <c r="J41" s="19">
        <v>-50.9792</v>
      </c>
      <c r="K41" s="19">
        <v>50.9464</v>
      </c>
      <c r="L41" s="19">
        <v>-50.6128</v>
      </c>
      <c r="M41" s="19">
        <v>50.394</v>
      </c>
    </row>
    <row r="42" ht="14.75" spans="3:13">
      <c r="C42" s="11"/>
      <c r="D42" s="11"/>
      <c r="E42" s="11"/>
      <c r="F42" s="11"/>
      <c r="G42" s="11"/>
      <c r="H42" s="11"/>
      <c r="I42" s="19">
        <v>30</v>
      </c>
      <c r="J42" s="19">
        <v>-151.5781</v>
      </c>
      <c r="K42" s="19">
        <v>152.1275</v>
      </c>
      <c r="L42" s="19">
        <v>-151.4249</v>
      </c>
      <c r="M42" s="19">
        <v>151.529</v>
      </c>
    </row>
    <row r="43" spans="3:3">
      <c r="C43" s="15" t="s">
        <v>94</v>
      </c>
    </row>
  </sheetData>
  <mergeCells count="64">
    <mergeCell ref="J4:K4"/>
    <mergeCell ref="L4:M4"/>
    <mergeCell ref="J5:K5"/>
    <mergeCell ref="L5:M5"/>
    <mergeCell ref="C4:C6"/>
    <mergeCell ref="C7:C24"/>
    <mergeCell ref="C25:C36"/>
    <mergeCell ref="C37:C42"/>
    <mergeCell ref="D4:D6"/>
    <mergeCell ref="D7:D15"/>
    <mergeCell ref="D16:D24"/>
    <mergeCell ref="D25:D30"/>
    <mergeCell ref="D31:D36"/>
    <mergeCell ref="D37:D39"/>
    <mergeCell ref="D40:D42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</vt:lpstr>
      <vt:lpstr>1.Accuray for DL RSCPD</vt:lpstr>
      <vt:lpstr>2.Relative accuracy for DL RSCP</vt:lpstr>
      <vt:lpstr>3.CFO impact on NR CPP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CATT</cp:lastModifiedBy>
  <dcterms:created xsi:type="dcterms:W3CDTF">2006-09-16T00:00:00Z</dcterms:created>
  <dcterms:modified xsi:type="dcterms:W3CDTF">2024-11-20T18:38:54Z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458887154A0745F1AFA94845FD4928A9_12</vt:lpwstr>
  </property>
  <property fmtid="{D5CDD505-2E9C-101B-9397-08002B2CF9AE}" pid="3" name="KSOProductBuildVer">
    <vt:lpwstr>2052-12.1.0.18608</vt:lpwstr>
  </property>
</Properties>
</file>